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Q:\MARKETING\COMMUNICATIONS\Tiffany Gogowich\CIMS_DICE_Rebate pgm planning\2026 program development\2026 BayerValue West\2026 BVW calculator dev\"/>
    </mc:Choice>
  </mc:AlternateContent>
  <xr:revisionPtr revIDLastSave="0" documentId="13_ncr:1_{2949F38F-E16D-4AFF-B06A-0ED4A4A635C1}" xr6:coauthVersionLast="47" xr6:coauthVersionMax="47" xr10:uidLastSave="{00000000-0000-0000-0000-000000000000}"/>
  <workbookProtection lockStructure="1"/>
  <bookViews>
    <workbookView xWindow="-57720" yWindow="-435" windowWidth="29040" windowHeight="15720" autoFilterDateGrouping="0" xr2:uid="{00000000-000D-0000-FFFF-FFFF00000000}"/>
  </bookViews>
  <sheets>
    <sheet name="2026 BV West Calc ESTIMATE" sheetId="1" r:id="rId1"/>
    <sheet name="Conversion Chart" sheetId="5" r:id="rId2"/>
  </sheets>
  <externalReferences>
    <externalReference r:id="rId3"/>
  </externalReferences>
  <definedNames>
    <definedName name="table1">#REF!</definedName>
    <definedName name="table11">#REF!</definedName>
    <definedName name="table2">#REF!</definedName>
    <definedName name="table3">#REF!</definedName>
    <definedName name="table4">[1]Sheet3!$A:$B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5" i="1" l="1"/>
  <c r="L63" i="1"/>
  <c r="L67" i="1"/>
  <c r="L66" i="1"/>
  <c r="N24" i="1"/>
  <c r="N55" i="1"/>
  <c r="N42" i="1" l="1"/>
  <c r="P43" i="1"/>
  <c r="P25" i="1"/>
  <c r="P9" i="1"/>
  <c r="P6" i="1"/>
  <c r="P10" i="1"/>
  <c r="O26" i="1" l="1"/>
  <c r="O14" i="1"/>
  <c r="L64" i="1" l="1"/>
  <c r="O21" i="1" l="1"/>
  <c r="O19" i="1"/>
  <c r="P19" i="1"/>
  <c r="S19" i="1" s="1"/>
  <c r="P17" i="1" l="1"/>
  <c r="T17" i="1" s="1"/>
  <c r="Q19" i="1"/>
  <c r="T19" i="1" s="1"/>
  <c r="P18" i="1"/>
  <c r="O40" i="1"/>
  <c r="O37" i="1"/>
  <c r="O16" i="1"/>
  <c r="N23" i="1" s="1"/>
  <c r="O15" i="1"/>
  <c r="O28" i="1"/>
  <c r="O29" i="1"/>
  <c r="O30" i="1"/>
  <c r="O31" i="1"/>
  <c r="O32" i="1"/>
  <c r="O33" i="1"/>
  <c r="O34" i="1"/>
  <c r="O35" i="1"/>
  <c r="O36" i="1"/>
  <c r="O38" i="1"/>
  <c r="O39" i="1"/>
  <c r="O41" i="1"/>
  <c r="O27" i="1"/>
  <c r="O25" i="1"/>
  <c r="O11" i="1"/>
  <c r="O12" i="1"/>
  <c r="O17" i="1"/>
  <c r="O20" i="1"/>
  <c r="O6" i="1"/>
  <c r="O5" i="1"/>
  <c r="O4" i="1"/>
  <c r="P5" i="1"/>
  <c r="Q5" i="1" s="1"/>
  <c r="P40" i="1"/>
  <c r="N7" i="1"/>
  <c r="N67" i="1" l="1"/>
  <c r="L68" i="1"/>
  <c r="L69" i="1"/>
  <c r="S40" i="1"/>
  <c r="T40" i="1"/>
  <c r="Q40" i="1"/>
  <c r="P12" i="1"/>
  <c r="P34" i="1"/>
  <c r="Q34" i="1" s="1"/>
  <c r="L70" i="1" l="1"/>
  <c r="S12" i="1"/>
  <c r="T12" i="1"/>
  <c r="P54" i="1"/>
  <c r="S54" i="1" s="1"/>
  <c r="P53" i="1"/>
  <c r="S53" i="1" s="1"/>
  <c r="P22" i="1"/>
  <c r="S18" i="1"/>
  <c r="P13" i="1"/>
  <c r="P52" i="1"/>
  <c r="S52" i="1" s="1"/>
  <c r="P51" i="1"/>
  <c r="S51" i="1" s="1"/>
  <c r="P50" i="1"/>
  <c r="P49" i="1"/>
  <c r="S49" i="1" s="1"/>
  <c r="P48" i="1"/>
  <c r="S48" i="1" s="1"/>
  <c r="P47" i="1"/>
  <c r="P46" i="1"/>
  <c r="P45" i="1"/>
  <c r="S45" i="1" s="1"/>
  <c r="P44" i="1"/>
  <c r="P41" i="1"/>
  <c r="T41" i="1" s="1"/>
  <c r="P39" i="1"/>
  <c r="T39" i="1" s="1"/>
  <c r="P38" i="1"/>
  <c r="T38" i="1" s="1"/>
  <c r="P37" i="1"/>
  <c r="T37" i="1" s="1"/>
  <c r="P36" i="1"/>
  <c r="Q36" i="1" s="1"/>
  <c r="P35" i="1"/>
  <c r="T35" i="1" s="1"/>
  <c r="P33" i="1"/>
  <c r="Q33" i="1" s="1"/>
  <c r="P32" i="1"/>
  <c r="Q32" i="1" s="1"/>
  <c r="P31" i="1"/>
  <c r="T31" i="1" s="1"/>
  <c r="P30" i="1"/>
  <c r="T30" i="1" s="1"/>
  <c r="P29" i="1"/>
  <c r="T29" i="1" s="1"/>
  <c r="P28" i="1"/>
  <c r="T28" i="1" s="1"/>
  <c r="P27" i="1"/>
  <c r="T27" i="1" s="1"/>
  <c r="P26" i="1"/>
  <c r="Q25" i="1"/>
  <c r="P21" i="1"/>
  <c r="T21" i="1" s="1"/>
  <c r="P20" i="1"/>
  <c r="T20" i="1" s="1"/>
  <c r="S17" i="1"/>
  <c r="P16" i="1"/>
  <c r="P15" i="1"/>
  <c r="P14" i="1"/>
  <c r="T14" i="1" s="1"/>
  <c r="P11" i="1"/>
  <c r="T11" i="1" s="1"/>
  <c r="P8" i="1"/>
  <c r="Q6" i="1"/>
  <c r="P4" i="1"/>
  <c r="Q4" i="1" s="1"/>
  <c r="V58" i="1" l="1"/>
  <c r="T26" i="1"/>
  <c r="S26" i="1"/>
  <c r="S13" i="1"/>
  <c r="S11" i="1"/>
  <c r="S20" i="1"/>
  <c r="S16" i="1"/>
  <c r="T16" i="1"/>
  <c r="S15" i="1"/>
  <c r="T15" i="1"/>
  <c r="S14" i="1"/>
  <c r="S30" i="1"/>
  <c r="Q30" i="1"/>
  <c r="S21" i="1"/>
  <c r="S38" i="1"/>
  <c r="Q38" i="1"/>
  <c r="S41" i="1"/>
  <c r="Q41" i="1"/>
  <c r="S35" i="1"/>
  <c r="Q35" i="1"/>
  <c r="S8" i="1"/>
  <c r="S29" i="1"/>
  <c r="Q29" i="1"/>
  <c r="S31" i="1"/>
  <c r="Q31" i="1"/>
  <c r="S39" i="1"/>
  <c r="Q39" i="1"/>
  <c r="Q26" i="1"/>
  <c r="S22" i="1"/>
  <c r="S28" i="1"/>
  <c r="Q28" i="1"/>
  <c r="S10" i="1"/>
  <c r="S9" i="1"/>
  <c r="Q37" i="1"/>
  <c r="S37" i="1"/>
  <c r="S50" i="1"/>
  <c r="S46" i="1"/>
  <c r="S27" i="1"/>
  <c r="Q27" i="1"/>
  <c r="S44" i="1"/>
  <c r="S43" i="1"/>
  <c r="W58" i="1" l="1"/>
  <c r="S60" i="1" l="1"/>
  <c r="S62" i="1" s="1"/>
  <c r="S63" i="1" s="1"/>
</calcChain>
</file>

<file path=xl/sharedStrings.xml><?xml version="1.0" encoding="utf-8"?>
<sst xmlns="http://schemas.openxmlformats.org/spreadsheetml/2006/main" count="753" uniqueCount="368">
  <si>
    <t>Background Calculation Column</t>
  </si>
  <si>
    <t>IBO - Qualification Products</t>
  </si>
  <si>
    <t>1% Products</t>
  </si>
  <si>
    <t>Non-Hort</t>
  </si>
  <si>
    <t>25% MAX Y/N</t>
  </si>
  <si>
    <t>2-3 Segments</t>
  </si>
  <si>
    <t xml:space="preserve">Product Brand </t>
  </si>
  <si>
    <t>SKU#</t>
  </si>
  <si>
    <t>2026 BVP$</t>
  </si>
  <si>
    <t>Comments</t>
  </si>
  <si>
    <t>Seed</t>
  </si>
  <si>
    <t/>
  </si>
  <si>
    <t>Seed Treatment</t>
  </si>
  <si>
    <t>YES</t>
  </si>
  <si>
    <t>EMESTO COMPLETE</t>
  </si>
  <si>
    <t>EMESTO SILVER</t>
  </si>
  <si>
    <t>EVERGOL ENERGY</t>
  </si>
  <si>
    <t>RAXIL PRO</t>
  </si>
  <si>
    <t>RAXIL PRO SHIELD</t>
  </si>
  <si>
    <t>RAXIL PRO SHIELD ALL-IN-1</t>
  </si>
  <si>
    <t>RAXIL RISE</t>
  </si>
  <si>
    <t>TRILEX EVERGOL</t>
  </si>
  <si>
    <t>TRILEX EVERGOL SHIELD</t>
  </si>
  <si>
    <t>Herbicides</t>
  </si>
  <si>
    <t>BUCTRIL M</t>
  </si>
  <si>
    <t>CIRRAY</t>
  </si>
  <si>
    <t>HUSKIE PRE</t>
  </si>
  <si>
    <t>INFINITY</t>
  </si>
  <si>
    <t>INFINITY FX</t>
  </si>
  <si>
    <t>LAUDIS</t>
  </si>
  <si>
    <t>OLYMPUS</t>
  </si>
  <si>
    <t>PARDNER</t>
  </si>
  <si>
    <t>PUMA ADVANCE</t>
  </si>
  <si>
    <t>THUMPER</t>
  </si>
  <si>
    <t>TUNDRA</t>
  </si>
  <si>
    <t>VARRO</t>
  </si>
  <si>
    <t>VARRO FX</t>
  </si>
  <si>
    <t>XTENDIMAX 2</t>
  </si>
  <si>
    <t>Fungicides</t>
  </si>
  <si>
    <t>20% MAX</t>
  </si>
  <si>
    <t>DELARO</t>
  </si>
  <si>
    <t>DELARO COMPLETE</t>
  </si>
  <si>
    <t>LUNA TRANQUILITY</t>
  </si>
  <si>
    <t>MINUET</t>
  </si>
  <si>
    <t>PROLINE</t>
  </si>
  <si>
    <t>PROLINE GOLD</t>
  </si>
  <si>
    <t>PROSARO PRO</t>
  </si>
  <si>
    <t>PROSARO XTR</t>
  </si>
  <si>
    <t>SCALA</t>
  </si>
  <si>
    <t>TILMOR</t>
  </si>
  <si>
    <t>VELUM PRIME</t>
  </si>
  <si>
    <t>VELUM RISE</t>
  </si>
  <si>
    <t>CANOLA SEED</t>
  </si>
  <si>
    <t>CORN SEED</t>
  </si>
  <si>
    <t>SOYBEAN SEED</t>
  </si>
  <si>
    <t>ROUNDUP TRANSORB</t>
  </si>
  <si>
    <t>UNITS
(Smallest Saleable unit i.e. jug, bag)</t>
  </si>
  <si>
    <t>TOTAL SEED TREATMENT ACRES</t>
  </si>
  <si>
    <t>TOTAL HERBICIDE ACRES</t>
  </si>
  <si>
    <t>TOTAL FUNGICIDE ACRES</t>
  </si>
  <si>
    <t>TOTAL TRAIT SEED ACRES</t>
  </si>
  <si>
    <t>Trait Rewards</t>
  </si>
  <si>
    <t>Rebate by program component:</t>
  </si>
  <si>
    <t>Pre-Burn Tank Mix Bonus</t>
  </si>
  <si>
    <t>Seed Treatment Rewards</t>
  </si>
  <si>
    <t>Emesto Bonus</t>
  </si>
  <si>
    <t>Segment Savings</t>
  </si>
  <si>
    <t>FieldView Rewards</t>
  </si>
  <si>
    <t>Summary Rebate Totals:</t>
  </si>
  <si>
    <t>ROUNDUP XTEND2</t>
  </si>
  <si>
    <t>VELOCITY M3</t>
  </si>
  <si>
    <t>NO</t>
  </si>
  <si>
    <t xml:space="preserve"> Other Rebate $</t>
  </si>
  <si>
    <t>EVERGOL RISE</t>
  </si>
  <si>
    <t>Were herbicides booked 
by March 13, 2026?</t>
  </si>
  <si>
    <t>IBO - Payment Products</t>
  </si>
  <si>
    <t>(Do Not Modify) Product</t>
  </si>
  <si>
    <t>(Do Not Modify) Row Checksum</t>
  </si>
  <si>
    <t>(Do Not Modify) Modified On</t>
  </si>
  <si>
    <t>Name</t>
  </si>
  <si>
    <t>Acres per Package</t>
  </si>
  <si>
    <t>Conversion to Base Unit</t>
  </si>
  <si>
    <t>52129f8f-dc9d-e611-80fb-5065f38b11d1</t>
  </si>
  <si>
    <t>+6RkWlNSBIZwOZwaMOyjst/3+JLFENmtMNOWW1d2rsHDfjli7O2dAG3hz1N5bzutarYDS+H1bxYLnPB326S8Zw==</t>
  </si>
  <si>
    <t>ADMIRE  3.785L</t>
  </si>
  <si>
    <t>e15c9da1-dc9d-e611-80fb-5065f38b11d1</t>
  </si>
  <si>
    <t>ytBe+LSeqzmb2RZVGjk9x1+b5tgWX0rggimR1V3ymBRoF4w3345k0f9Wm+tv1ms77XfrJqNI88R5n8NZsCvCjA==</t>
  </si>
  <si>
    <t>BUCTRIL M 128L DRUM</t>
  </si>
  <si>
    <t>f0eaa3a7-dc9d-e611-80fb-5065f38b11d1</t>
  </si>
  <si>
    <t>aeLUJKcn8W36Km6rF1Mrh6riNeDLcq8yEumznyZ/kiJ11I9sh2tukVq7Kiv7mA58VJDZ/8Eqk5LXucrLWnnwpQ==</t>
  </si>
  <si>
    <t>BUCTRIL M 400L TOTE</t>
  </si>
  <si>
    <t>b4fe9db3-dc9d-e611-80fb-5065f38b11d1</t>
  </si>
  <si>
    <t>LYtozqhQTcCNLiEIZ5OqUHjaaEXYiBdkNeYJ8TPj6V9qFBV6yiLbEMnnd8WBrnKKRGV2WLfmX9H9HDgMfKhGzg==</t>
  </si>
  <si>
    <t>BUCTRIL M 8L</t>
  </si>
  <si>
    <t>0eb258e5-a348-ec11-8c62-0022482adf3f</t>
  </si>
  <si>
    <t>ZlqT0u5sIuKht2SSL/ALi/AhH7ePmXYkMznJCwxZF/N+SfVmsJ4geYhXDPeMOweTdjazgd52MLSPZ1UYPu9ZYA==</t>
  </si>
  <si>
    <t>CIRRAY 103.60L DRM</t>
  </si>
  <si>
    <t>400a4de6-a348-ec11-8c62-0022482ad907</t>
  </si>
  <si>
    <t>6J4Ji3BBEh0iAVhTD8X9xgolAvyr1wXXgvhshyYOptO7aL9p9xW3Q9Vx8Vp6VMeASvzL+H3G3IIZI8A56P5ZVg==</t>
  </si>
  <si>
    <t>CIRRAY 6.48L JUG</t>
  </si>
  <si>
    <t>d1f47ff2-5ac4-ee11-9079-6045bdd99e43</t>
  </si>
  <si>
    <t>u984O8sFSRITA8PLzsvDzmKzrRLm0xN4uGE2/VgHgtWKkyV+Jt/bPTpjbNy3Ran3FK1fXoY/aaCUnPe9AYsvzg==</t>
  </si>
  <si>
    <t>DELARO COMPLETE 113.8L DRUM</t>
  </si>
  <si>
    <t>d1540cc6-4609-eb11-a813-000d3a9a9572</t>
  </si>
  <si>
    <t>Re2mzV487aj/0ouuOsVp+1/TG1/iC6iF3soSqhRBL9RfXxAcRpOY+geEYVGDoR1FlCqvMwFpca6F0TtLm2XAbQ==</t>
  </si>
  <si>
    <t>DELARO COMPLETE 7.1L JUG</t>
  </si>
  <si>
    <t>15f5a0ad-dc9d-e611-80fb-5065f38b11d1</t>
  </si>
  <si>
    <t>sjRHQGeAdMFahUNDaRK7Ve9/p4Ao7y8RxdM/bRdhTJBCs/VZ7m0HEptoxalbrBCXL+t0c0se8sbSedZC5hSvCw==</t>
  </si>
  <si>
    <t>DELARO 113.6L DRUM</t>
  </si>
  <si>
    <t>49129f8f-dc9d-e611-80fb-5065f38b11d1</t>
  </si>
  <si>
    <t>UXssEL5FdPYk8lOVIK0+vttjyuN+S/ijLp0OXyMk0FsfarJjsJWhG0S2uThTaTC783BVp4Z79M7ccLuuoNJG0g==</t>
  </si>
  <si>
    <t>DELARO 7.1L JUG</t>
  </si>
  <si>
    <t>fc545016-aa72-ee11-9ae7-000d3a9bc14a</t>
  </si>
  <si>
    <t>ycHdJKTMoyLqnFnhvj5JeHEkvmabr5UO+GWSz5r/uw1QWb+j7RmWKNLwMkZi+SkMbapntDA+VTC2ILgUV6ywJQ==</t>
  </si>
  <si>
    <t>EMESTO COMPLETE CO-PACK</t>
  </si>
  <si>
    <t>41f5a0ad-dc9d-e611-80fb-5065f38b11d1</t>
  </si>
  <si>
    <t>Z95Rnbh8cI4iqW8KQfqGq8Dx3UAg4RIZTzELXBlo+5RqnN0H3E44RRgD3AoKTBKGTeFw+Ej9JAQB2WdfWZWRzQ==</t>
  </si>
  <si>
    <t>EMESTO SILVER 3.85L</t>
  </si>
  <si>
    <t>f4f4a0ad-dc9d-e611-80fb-5065f38b11d1</t>
  </si>
  <si>
    <t>mvNnTAjeCWcE6yUBMyH1R1Xlb4rX9OaA8HIK7U1WOVgiDOMZ5N3lrInSFdwVbPbR/2zLyr4svPHOaGAk5nlQwg==</t>
  </si>
  <si>
    <t>EVERGOL ENERGY 33.75L DRM</t>
  </si>
  <si>
    <t>e942653d-8080-488a-9141-a2daba2924b1</t>
  </si>
  <si>
    <t>hlu1m6F5ID4JAHD6BU/r/Pdj3fYxSFbBsSE1gTQclR4hNkDGDuNHO6CR4OaX9V4g63rzvMBo6u3SW4Ix+0o9fQ==</t>
  </si>
  <si>
    <t>EVERGOL RISE 9L JUG</t>
  </si>
  <si>
    <t>b1c7a0af-7209-43c5-819e-f9a6b47f4645</t>
  </si>
  <si>
    <t>L92XalXfScWyvOfM/9Ec74Mq6Rm9AHhOYzY7Gp1BSqhMSGLhNNAgY7gKSsSTGfzRZVXc+f4CSoOoVxUgK6xkcw==</t>
  </si>
  <si>
    <t xml:space="preserve">EVERGOL RISE 27.2L DRUM </t>
  </si>
  <si>
    <t>7b5c101e-eed5-49a1-916f-80457089e975</t>
  </si>
  <si>
    <t>wJeoh0jpAu7hR6jxMeovfhiSHmM8hLOHtiFV+HuFYolShfk+1hVnQvD18nmSTlSzlIKlf/Nfk2njDPESiUNhXg==</t>
  </si>
  <si>
    <t>HUSKIE PRE 129.6L DRM</t>
  </si>
  <si>
    <t>82c6b751-a28b-4e20-b976-4312cd5a6b2e</t>
  </si>
  <si>
    <t>KV05fke1qM32AvAv8d+guBttvGU53GHoAYP11dPf/BfgiThcvk88jCztzypkLl9C/lKMySOuwoFT0szHlJbYCg==</t>
  </si>
  <si>
    <t>HUSKIE PRE 405L IBC</t>
  </si>
  <si>
    <t>796baf92-0d99-456b-a08f-51542fb95e38</t>
  </si>
  <si>
    <t>4w8VDVR0ZnL1vleyIzI+MG2buCiFuhau9hCqvma+7ZLrVc5zf5i6pjEhb4aDuGMvESNF0/auxY5zL2zDrEG5Lg==</t>
  </si>
  <si>
    <t>HUSKIE PRE 8.1L JUG</t>
  </si>
  <si>
    <t>31129f8f-dc9d-e611-80fb-5065f38b11d1</t>
  </si>
  <si>
    <t>AILq/myNEQN46DKbXljQMqm7LSvEFnQOyKobyfW96DPB3GBVi62F1+ikRSFA24noxkOEAi8lM8a3X83HBGjX8w==</t>
  </si>
  <si>
    <t>INFINITY 107.2L DRUM</t>
  </si>
  <si>
    <t>f2119f8f-dc9d-e611-80fb-5065f38b11d1</t>
  </si>
  <si>
    <t>vDlPa11fOstEUnaCDOWcYYw9gl/+ddxatq4tX7MaEtDwF6nSbotlRos/B3eD+6y7/q8y/IFgBysoRYNkLpKWdA==</t>
  </si>
  <si>
    <t>INFINITY 335L TOTE</t>
  </si>
  <si>
    <t>aac3969b-dc9d-e611-80fb-5065f38b11d1</t>
  </si>
  <si>
    <t>dj5f+PXpi1VJE9/t7S7H4ZkDNpy5tBHfeaO6U3QWO9nKlLKlhfx4T0FYTwHfpc6nS7+nVz+UhDVfPeQZs3TCVA==</t>
  </si>
  <si>
    <t>INFINITY 6.7L</t>
  </si>
  <si>
    <t>17952384-69fb-e711-811a-5065f38a9a41</t>
  </si>
  <si>
    <t>1cjr78iOMAq3Fm8r19+mxSGpV4xaVApI49gN9R7zQn6CF9bCKIOL0q9WIPUCrsmZyz5lwXrQYr+4msBo3vIKdQ==</t>
  </si>
  <si>
    <t>INFINITY FX EC 129.6L DRUM</t>
  </si>
  <si>
    <t>06952384-69fb-e711-811a-5065f38a9a41</t>
  </si>
  <si>
    <t>8ox3UqpDVHg6CsV+UiUR1sYdjbHtP39MlzP/iuntnsygwAWofLoBJZ6rJw3iqnbNzSFrMEmt7MQM9htrkaEyJg==</t>
  </si>
  <si>
    <t>INFINITY FX EC 405L TOTE</t>
  </si>
  <si>
    <t>fe942384-69fb-e711-811a-5065f38a9a41</t>
  </si>
  <si>
    <t>oUfL80DxfJ7E+5YjFJdN2KIO4nku5Dg3jFRrsASdAarKbPpy6slM/uglyKlU/gPnCn3rMk2U9D8/kWhymPxiTw==</t>
  </si>
  <si>
    <t>INFINITY FX EC 8.1L JUG</t>
  </si>
  <si>
    <t>68b4e2c6-4609-eb11-a813-000d3a1bb7e3</t>
  </si>
  <si>
    <t>+hCoI+Z/gXSb+0r/JCclZ0vN8tTK/zYLpJ0r3ffld5T/cGeWlr0dt7fV4LfqncvvfJ1/zZ8Fwl9HPq/89+VEqA==</t>
  </si>
  <si>
    <t>LAUDIS 3.6L</t>
  </si>
  <si>
    <t>17eba3a7-dc9d-e611-80fb-5065f38b11d1</t>
  </si>
  <si>
    <t>4WyK5c5EIRyDYGvwkEeeSKQV+RYLWXSnimbDdiHNEb1mgijCPWRxn5oftOkeQw45PFxGqT/+Q9rXYTFEcUAqRg==</t>
  </si>
  <si>
    <t>LUNA TRANQUILITY 2L</t>
  </si>
  <si>
    <t>e1f4a0ad-dc9d-e611-80fb-5065f38b11d1</t>
  </si>
  <si>
    <t>FtQlLBdB3XZdll6JOZRHzp7H+2Hm8aP+i30Mk/XNKtxDOsnINBtsg4vluVjoSOxDmJJ4bOf3v8EoVSJmIBR6Gg==</t>
  </si>
  <si>
    <t>LUNA TRANQUILITY 4.86L</t>
  </si>
  <si>
    <t>c3d9096a-be53-ed11-bba3-000d3a9a9ca5</t>
  </si>
  <si>
    <t>FfQY4pTcly57DkEMEQHj26og6FA622jzx5Z7u+BjyXYWH+woZQ9Arurbox8Ec3G/0Vi+RoxMYFh8hvwUTmyhNQ==</t>
  </si>
  <si>
    <t>MINUET 3.785L JUG</t>
  </si>
  <si>
    <t>d9c3969b-dc9d-e611-80fb-5065f38b11d1</t>
  </si>
  <si>
    <t>8l89JbghZIFjwnDBCOb/oAHCcecQS37P3LT/ejjLa1vGLy7iEZy27jn+LGLuIsBTOvp/UrM0A0Vh51Pf1xrg7Q==</t>
  </si>
  <si>
    <t>MOVENTO 2L</t>
  </si>
  <si>
    <t>d0f4a0ad-dc9d-e611-80fb-5065f38b11d1</t>
  </si>
  <si>
    <t>004lJ4NZ6MyRIBYJHPxi9R/lK9+uuCMPGHqOjSS5wM2uNgDKhjq9g8ednyvtkVu5+aSPUCMDxmExQAaDK2prpQ==</t>
  </si>
  <si>
    <t>PARDNER 128L</t>
  </si>
  <si>
    <t>2e5d9da1-dc9d-e611-80fb-5065f38b11d1</t>
  </si>
  <si>
    <t>DiaWCnaKKFO/yWWwd5+Vg8eZ09jT9UmH+QRLt/I7jjqu7va1bfxK219lucYPl6L3+WpXpZprQ0G6IGyQsqzQ+A==</t>
  </si>
  <si>
    <t>PARDNER 8L</t>
  </si>
  <si>
    <t>cd540cc6-4609-eb11-a813-000d3a9a9572</t>
  </si>
  <si>
    <t>Wvl+nwQHAXC6eFKutFj7bc0GQKr/mOzwA9hM8F+PO1WoMpkkbiRPIcDHXwAjJOFlmaLbIpHIX6aIhUcKtzCkaA==</t>
  </si>
  <si>
    <t>PROLINE GOLD 10.12L</t>
  </si>
  <si>
    <t>93c3969b-dc9d-e611-80fb-5065f38b11d1</t>
  </si>
  <si>
    <t>NEBMCFauiQsF65xsXZ8iKYrSRRni3jRJLL61lGijNsJ/mM3FCjPdRZmm2fNi/cH1v7NhVIalkwwXQOHKu95QHg==</t>
  </si>
  <si>
    <t>PROLINE 5.1L</t>
  </si>
  <si>
    <t>329266d1-e236-eb11-a813-000d3a17b029</t>
  </si>
  <si>
    <t>BPl4pAF1JuT+LSmMAVP/dEIuGXzIORblIaPuVCNR8btdGNZVUtYymOFvMG1nM+MAcyWsCYg+bj83Jb1PYuQ0rg==</t>
  </si>
  <si>
    <t>PROSARO PRO 6.07L JUG</t>
  </si>
  <si>
    <t>3ccdbfe2-a348-ec11-8c62-00224825b098</t>
  </si>
  <si>
    <t>COyti41QMsdz2AJ8TFBcuTCt7alhlT5cH1bpnDUT9GoWnx9GSiCzkitLuq3GQ3jqNVlNNs7ifNeid6rlbz9o8Q==</t>
  </si>
  <si>
    <t>PROSARO PRO 97.17L DRM</t>
  </si>
  <si>
    <t>aa5c9da1-dc9d-e611-80fb-5065f38b11d1</t>
  </si>
  <si>
    <t>C5qRX1HSYUPAjbwGMkjT6vIbN+7uxusCtLbCTpW3Dq41HEhvdtgX7AZdmr59rMagIemmOENofPIiYjLeUJ+ozQ==</t>
  </si>
  <si>
    <t>PROSARO XTR 104L DRUM</t>
  </si>
  <si>
    <t>24f5a0ad-dc9d-e611-80fb-5065f38b11d1</t>
  </si>
  <si>
    <t>nVrDP6hBcYXlRfTX5wA/IenEWPcK1xMcUZ/3wygG+zg3477nlHJMMBofVSSWlkP0lVk/TozGBUbH7O1I3ddRCg==</t>
  </si>
  <si>
    <t>PROSARO XTR 6.5L JUG</t>
  </si>
  <si>
    <t>f3eaa3a7-dc9d-e611-80fb-5065f38b11d1</t>
  </si>
  <si>
    <t>qAmVUjUJv/sRFLrnAO9agZKl8r4qidjXdqVcQfMzbpiqhhBXyVBJ1KQqGWtB38CS3RwiAIQJtPV9tviD0MAIrQ==</t>
  </si>
  <si>
    <t>PUMA ADVANCE 123.75L DRUM</t>
  </si>
  <si>
    <t>faeaa3a7-dc9d-e611-80fb-5065f38b11d1</t>
  </si>
  <si>
    <t>n6NTAKSwbUAIOhzatEPzhP6tj78UGdfuMdnmGuVu3j4kUZJcq7xaFpbijXCJRHruHzoIgeZWYDsnA/9C3nq45g==</t>
  </si>
  <si>
    <t>PUMA ADVANCE 412.5L TOTE</t>
  </si>
  <si>
    <t>eeeaa3a7-dc9d-e611-80fb-5065f38b11d1</t>
  </si>
  <si>
    <t>D+QJ4FUnowCbHaJwYOMNqLbk7+2g8YUSJLynMSlwn9/wNfUR6VmSfsBJD+5Ia+2ktL44gKcZdMXMrTEg8Ja22g==</t>
  </si>
  <si>
    <t>PUMA ADVANCE 8.25L</t>
  </si>
  <si>
    <t>27c4969b-dc9d-e611-80fb-5065f38b11d1</t>
  </si>
  <si>
    <t>BpKH6Ixwi9JCz79tliLTUrVSoRyVJ1MTeRJK9fZ1dqyyqmb16wqei/CxacwGUL67slTZUfstGJa2n33Nl88PDg==</t>
  </si>
  <si>
    <t>RAXIL PRO 175.5L</t>
  </si>
  <si>
    <t>dec3969b-dc9d-e611-80fb-5065f38b11d1</t>
  </si>
  <si>
    <t>KFm/HCzQq+NT5IlGuqKRZ+TN9NwXNn6/jt/dTl0V+AProaRl8Uz61lnyd/YTVF/2eBTQk6MNuGZjTBJVDcq3Xw==</t>
  </si>
  <si>
    <t>RAXIL PRO 1000L</t>
  </si>
  <si>
    <t>6aff9db3-dc9d-e611-80fb-5065f38b11d1</t>
  </si>
  <si>
    <t>/C45D8g5pwy+WkwmW2VvuvhrQrQc7BCdi2hxbtpnv6bT936+KiDyu2r3b/uNO7dDZB6v2cH3Migc4uOVlaFbbw==</t>
  </si>
  <si>
    <t>RAXIL PRO 10L</t>
  </si>
  <si>
    <t>2cc4969b-dc9d-e611-80fb-5065f38b11d1</t>
  </si>
  <si>
    <t>dT9C256wdFbwsfGq9wFrczgDsgMyjnfeDluH8X5kEuxgECc3J8VFRrY0YFT+EiaO3rh1ejb4sCjGFiWE08/Org==</t>
  </si>
  <si>
    <t>RAXIL PRO 58.5L</t>
  </si>
  <si>
    <t>9d24f26b-be53-ed11-bba3-000d3a9bc0c0</t>
  </si>
  <si>
    <t>i7DTNdeaRuKSrCJIfP7KowH8r6j1MTktrT/eOuu/f6kvkavqjMRvNVdP+nQ6/uT1AJGfLXogXyWfKYLoor6WUA==</t>
  </si>
  <si>
    <t>RAXIL PRO SHIELD 125L DRUM</t>
  </si>
  <si>
    <t>80579795-dc9d-e611-80fb-5065f38b11d1</t>
  </si>
  <si>
    <t>MONLUCC6ni/K+11kk1u+4Mf49OSP1K+XQxz8+U5+GBHSPSdcppyyyNtidZbTbzUkebf9X1r4KUawB2hsOwAP1g==</t>
  </si>
  <si>
    <t>RAXIL PRO SHIELD ALL-IN-ONE 10L</t>
  </si>
  <si>
    <t>1fc7ed8e-c1d2-40aa-b0c7-d4ed762505d8</t>
  </si>
  <si>
    <t>6NcTJThG22PPiN6O3GuoA9oHf+rGIcllBWPzzClyzpotNg1yfNxyUmHRCEZDFUJBMmykZz/+z6gKsjWQihan9Q==</t>
  </si>
  <si>
    <t>RAXIL RISE 10L</t>
  </si>
  <si>
    <t>51aa12cf-3786-41a1-b751-8c9dd02cdede</t>
  </si>
  <si>
    <t>nasB+LJqcgWqsY6Gh/5pVFFCfi3WST8UFdmyw/AO/FvutlNIPWy0iBYu4LH9QWQCjlo1GTgmYqqiRn0gh3LQOg==</t>
  </si>
  <si>
    <t>RAXIL RISE 1000L TOTE</t>
  </si>
  <si>
    <t>f4220653-bdf7-4e9e-8eaa-83c88f903e56</t>
  </si>
  <si>
    <t>H+wIpzW5LHZanYoPzNw0ilVHwX+jRBO9WZ+BlWthZWrPa0pya6YkmbroJSexCSP4z/8ej/0qw1aJ/JtvubNONQ==</t>
  </si>
  <si>
    <t>RAXIL RISE 125L DRUM</t>
  </si>
  <si>
    <t>a71928a0-815f-e911-a857-000d3a13af3a</t>
  </si>
  <si>
    <t>OaPHJiaNikmtIHvkTIqnF22au9/Xld6qY0PK4kEgLv5tCcw5ULeS2d94iMfB3ES+GJuXsfTXPvx/vzTwjeAoxw==</t>
  </si>
  <si>
    <t>RUP TRANSORB HC 800L</t>
  </si>
  <si>
    <t>f1e7d29e-815f-e911-a857-000d3a13a671</t>
  </si>
  <si>
    <t>rlcWdc1uFRVsSuRV+dGyMATWjg6vmsAq8xx1FEu6RT4lCxjGhtXWjZ+MhuZ/stc1kW7cjW4Jdj6lT1nTZc6tdQ==</t>
  </si>
  <si>
    <t>RUP TRANSORB HC 10L JUG</t>
  </si>
  <si>
    <t>3b23e19c-815f-e911-a854-000d3a13a9c6</t>
  </si>
  <si>
    <t>8Gp30GlazKJ+0FuKIOeyqbg4VrGs0PDVU37Pw07SEHPXxP5G+7IfgV4Gy0CZcqg1D7O52xsw9C1bORGoVYS3Xg==</t>
  </si>
  <si>
    <t>RUP TRANSORB HC 115L DRUM</t>
  </si>
  <si>
    <t>cb27219a-815f-e911-a857-000d3a13af3a</t>
  </si>
  <si>
    <t>zGn5y/YSfB2IQ7wQWZetY4oJ97CimiEbJnceP64JRx/2ZzkcgNDNbXF4X5MGsKFsEo6zfshanzbApU1moTd4xw==</t>
  </si>
  <si>
    <t>RUP TRANSORB HC 450L TOTE</t>
  </si>
  <si>
    <t>dd3285ec-5ac4-ee11-9079-6045bdd99e43</t>
  </si>
  <si>
    <t>Y8w3+tNfsQm7ARSBY/QIJF5hiwW+jiT1XhLUhZCcLclEwc4Wf2CWL7wWFAiK306ia9peQsgXPQ6VEq7sAB3E4g==</t>
  </si>
  <si>
    <t>RUP XTEND 2 450L TOTE</t>
  </si>
  <si>
    <t>923729a6-815f-e911-a857-000d3a13af3a</t>
  </si>
  <si>
    <t>VcBrnGAwb1z+DVgQIrnsUQpJA1fgETaTSQlM8IPi/EyObDk6GY6mnlt93VSu76P7hKUxydoLJTN02iuq7ptJcQ==</t>
  </si>
  <si>
    <t>RUP XTEND 10L JUG</t>
  </si>
  <si>
    <t>f077d2aa-815f-e911-a857-000d3a13a671</t>
  </si>
  <si>
    <t>fDJl/3Bdl6R/h3sQsgPj+0xhj8MggErLbVCxkDaZA1Ilm+X077DjkBMDVr4Kj6VcCzsothcL5q735ryLEAqSuw==</t>
  </si>
  <si>
    <t>RUP XTEND 450L TOTE</t>
  </si>
  <si>
    <t>eb968720-bcaa-ec11-983f-000d3a1c7ec4</t>
  </si>
  <si>
    <t>9zSqHT/UJ4UWT3nqzQc6Ul+1s0q4h34ZZAtuW5rRdhVdD6UANKekQkQlY8SvXlwobuZzrQ18eRy4oY7W3dgVWg==</t>
  </si>
  <si>
    <t>RUP XTEND2 10L JUG</t>
  </si>
  <si>
    <t>39980226-bcaa-ec11-983f-000d3a1ddfc8</t>
  </si>
  <si>
    <t>LGX+HzpRyOacn1FeISBfbkctxolFBT4urGwqlwiMKL2+J1orS0n/E48pSjzzdFNJZSx1iF/076mrP1P89EQHmw==</t>
  </si>
  <si>
    <t>RUP XTEND2 450L TOTE</t>
  </si>
  <si>
    <t>0a5d9da1-dc9d-e611-80fb-5065f38b11d1</t>
  </si>
  <si>
    <t>9GW5/JKMt/6F8s2zshePO+5q5/udEHA7w6Qs6bNY5e54wqHBpR0rGTfJ+RcahpBF56p6VTEonY+n9kVksxe1KQ==</t>
  </si>
  <si>
    <t>SCALA 2L</t>
  </si>
  <si>
    <t>d7c3969b-dc9d-e611-80fb-5065f38b11d1</t>
  </si>
  <si>
    <t>zO4JYYoqCDTYPmoYWy0AzbNJ7TbMByiTy6JbSYgTAx7cCi0VxWf/wpkMYIBURaydIOR5spgUqEVhnvXvCI/cSg==</t>
  </si>
  <si>
    <t>SCALA 6.07L</t>
  </si>
  <si>
    <t>dcc3969b-dc9d-e611-80fb-5065f38b11d1</t>
  </si>
  <si>
    <t>hBw9Jxte3CEfic4qAVOgmIlAZY7ol3voY1KLMuqtUbFTCxlrOlNGY6PzORlZfaZOEF0T5u/05s5lFG4X0RcXLw==</t>
  </si>
  <si>
    <t>SIVANTO PRIME 2L JUG</t>
  </si>
  <si>
    <t>fef4a0ad-dc9d-e611-80fb-5065f38b11d1</t>
  </si>
  <si>
    <t>TIZQI/xCTF5RXn4JFO4KQktBIxD2DSPTfb6S/4SB+AHA1zLWYzkGI57QR+CAKd5ETOykRecoaCR/9Ko28gA1ww==</t>
  </si>
  <si>
    <t>STRESS SHIELD 27L JUG</t>
  </si>
  <si>
    <t>1d129f8f-dc9d-e611-80fb-5065f38b11d1</t>
  </si>
  <si>
    <t>RwOUNxbcNkwwojZ4TGGDI9GEx+T7DQ0w8Z5SN0hFZP0VnW9ulTBVZLI6HWd3QtBOyJ0wrzdWwKwztWA9lHNAlw==</t>
  </si>
  <si>
    <t>THUMPER 128L DRUM</t>
  </si>
  <si>
    <t>74ff9db3-dc9d-e611-80fb-5065f38b11d1</t>
  </si>
  <si>
    <t>UOJYzzo58rKuB9cYL58J8zVXlAN1AUwvfozL05kEAXQNPNKwyf9p8DEjHRDjVhHfmMQ7GI6XRX+ROHOi28oE0w==</t>
  </si>
  <si>
    <t>THUMPER 400L TOTE</t>
  </si>
  <si>
    <t>6d129f8f-dc9d-e611-80fb-5065f38b11d1</t>
  </si>
  <si>
    <t>4D5tFYtaclnoN+075dSLYPIm+6/i/irO4sGcnkQzmvjGQIwswukjcSNS7TK8rknWZg7JtuvSbRkZF9oJ068S6g==</t>
  </si>
  <si>
    <t>THUMPER 8L</t>
  </si>
  <si>
    <t>9dabec24-4714-eb11-a813-000d3a1bb158</t>
  </si>
  <si>
    <t>vSrEYs0UZEbroPYx8zRLBDiawm5clDFcb7Ojq3XXqgRmSEoJmCxYfnfZu7es8hPCbFwY1IPqruuHy79bLvYpKQ==</t>
  </si>
  <si>
    <t>TILMOR 10.12L JUG</t>
  </si>
  <si>
    <t>baf4a0ad-dc9d-e611-80fb-5065f38b11d1</t>
  </si>
  <si>
    <t>H2IEH+T3vBb+NiQlM8DEvsfJSUyfzwpC6NRNU53zEJ7+ZdHeKjl5Cf29KMtsuXmAF3OPybHXmPy1Ja7cbHipTA==</t>
  </si>
  <si>
    <t xml:space="preserve">TRILEX EVERGOL (1.5L+.96L) </t>
  </si>
  <si>
    <t>20c4969b-dc9d-e611-80fb-5065f38b11d1</t>
  </si>
  <si>
    <t>n0OinL8DKBxLJG+w+k2T/VAA8kbbaj9RJUTB6FvhuAgDq0YfB/jZ//gFlxtuEYCBSkmi52IoAQA4jQNWoEK3UQ==</t>
  </si>
  <si>
    <t xml:space="preserve">TRILEX EVERGOL (6.49L+4.15L) </t>
  </si>
  <si>
    <t>a4bd4856-d2dc-e611-80ff-5065f38ad991</t>
  </si>
  <si>
    <t>7nzBgDXwgK3mV6HUbrwJztAlgahJUWI3ZpjTJDY3/sJYlocYIX/7F/Ie/xtKasbbkcdbBqqsgXZzjIS/FZQoBA==</t>
  </si>
  <si>
    <t>TRILEX EVGSHD (1.5+0.96+6.25L )</t>
  </si>
  <si>
    <t>49579795-dc9d-e611-80fb-5065f38b11d1</t>
  </si>
  <si>
    <t>fwWVLgsD+K82h6LCQhS3S0WO323QigdfiAQX6LcxWIFIaf+wm1X9nPFK0Cb8RibAmMxa0ecAdwEdlT1ZJiASKw==</t>
  </si>
  <si>
    <t>TUNDRA 129.6L DRUM</t>
  </si>
  <si>
    <t>4d579795-dc9d-e611-80fb-5065f38b11d1</t>
  </si>
  <si>
    <t>vPbisfilvafgn8gXE56comfQu8XOdVCbv5B9uX1npB8SAoa0iVdsOURWr5HQsBuQd14G/WNQ6r4F5T+i0M3PRQ==</t>
  </si>
  <si>
    <t>TUNDRA 405L TOTE</t>
  </si>
  <si>
    <t>d4c3969b-dc9d-e611-80fb-5065f38b11d1</t>
  </si>
  <si>
    <t>AN/NHD+OS3xBwS838t2bTqeZc4ChIjMmeVcLz0pXu6IiYuFVT4F4FFsP2Cd7uD99hrmvutUrbB3cY6QYJay07Q==</t>
  </si>
  <si>
    <t>TUNDRA 8.1L</t>
  </si>
  <si>
    <t>9f0fb3b6-5877-ee11-8179-000d3a996517</t>
  </si>
  <si>
    <t>edK7O9xFA5AFvnXmWvNsd1d94bV+aDVGTEqvejyPDZnsEsJ/CoZDY64P6jG+N1kSTChht6LXGhfDnvDcGp1THA==</t>
  </si>
  <si>
    <t>VARRO FX 129.6L DRM</t>
  </si>
  <si>
    <t>45c6aab6-5877-ee11-8179-000d3a9bc14a</t>
  </si>
  <si>
    <t>MQzUTchOXYFk2o5JMp3imZjaBovy7NDPA4lztBqiDhAg1SqMgmgfppnmX4ArTAG9NIbqTXBEKcOKyeyNwhdkYw==</t>
  </si>
  <si>
    <t>VARRO FX 8.1L JUG</t>
  </si>
  <si>
    <t>d6119f8f-dc9d-e611-80fb-5065f38b11d1</t>
  </si>
  <si>
    <t>WrgWw5b0wpwqiBarZb/fT2UL8ofWTRhQi6E7bEIfMlKdeKNqcEZNXO+vyp485MfOCwVET+odYudo9SflPKgBmg==</t>
  </si>
  <si>
    <t>VARRO 8L JUG</t>
  </si>
  <si>
    <t>f8942384-69fb-e711-811a-5065f38a9a41</t>
  </si>
  <si>
    <t>i3tIR4s/Wpclm4nS6pa34GvN7lFThkYqiyPH0OhGF1YlW/GLkZhbaygTICLJgTw5HKFv6kIXbCE362Mo1qLctg==</t>
  </si>
  <si>
    <t>VAYEGO 3L JUG</t>
  </si>
  <si>
    <t>88f4a0ad-dc9d-e611-80fb-5065f38b11d1</t>
  </si>
  <si>
    <t>X092QZ8AXpQ2nLCSb4yf9WnhBVLFB3NWQP46DJrW3TYIZutvFCfVkJ1TOP3D4akN1XYxd6H9MgnJfnGMzJxSNg==</t>
  </si>
  <si>
    <t>VELOCITY M3 ALL-IN-1 129.6L DRUM</t>
  </si>
  <si>
    <t>4b579795-dc9d-e611-80fb-5065f38b11d1</t>
  </si>
  <si>
    <t>JUVsh6QbE/2Oe/wVDQi2tPPVa+sSguXO2Xtt35Cf6FnevqQhRpavcDTknWwCeiDD80K47hCEQxozeSl2PRci0w==</t>
  </si>
  <si>
    <t>VELOCITY M3 ALL-IN-1 8.1L</t>
  </si>
  <si>
    <t>03ce9fb9-dc9d-e611-80fb-5065f38b11d1</t>
  </si>
  <si>
    <t>wLF4swH1643Q4SePHbBdFQ9V6x6i6gCvkZsalFZ5yu4DF5Ph9peRn3Vx3HcPCoPVU9mpObjEBMtZI04dHsw2nA==</t>
  </si>
  <si>
    <t>VELUM PRIME 4.04L JUG</t>
  </si>
  <si>
    <t>5ad36716-aa72-ee11-9ae7-000d3a996517</t>
  </si>
  <si>
    <t>f/WeWpjz18r0/0Ef/8+0ews/awN3ZOoJsgQiYlFdNAUyPTUidiYaY4+W75Mpel1a3VOXuFK+3HehfeKhhiITFA==</t>
  </si>
  <si>
    <t>VELUM RISE 8.1L JUG</t>
  </si>
  <si>
    <t>518d8266-be53-ed11-bba3-000d3a9bc741</t>
  </si>
  <si>
    <t>dn6gpRRNDXmwOhCv+p97zYMGSGfSddI2+4sEdYndGirk7YQsxachW72LwFiwvrD9jHFIZ24gS4nTdmOeZtRUUA==</t>
  </si>
  <si>
    <t>XTENDIMAX 2 10L JUG</t>
  </si>
  <si>
    <t>bda75b68-be53-ed11-bba3-000d3a9bc170</t>
  </si>
  <si>
    <t>0BFCcBFPNTXbJRmLilcX8zo8TdfqI+JTZVEDzValQHQm2olSk7/lwyK2QoTp92eeTQtapnqJxFSWZ1hQrHMdvQ==</t>
  </si>
  <si>
    <t>XTENDIMAX 2 450L TOTE</t>
  </si>
  <si>
    <t>61d36716-aa72-ee11-9ae7-000d3a996517</t>
  </si>
  <si>
    <t>EUSaIIi/RZrNqAYfViIzW1sfRsm0+kYj69cui1BUDQimLtJFLV6VX57In4IroiCDG10dFoY40Wafaoqv9AR/Ig==</t>
  </si>
  <si>
    <t>XTENDIMAX 2 122.38L DRM</t>
  </si>
  <si>
    <t>993729a6-815f-e911-a857-000d3a13af3a</t>
  </si>
  <si>
    <t>Ze5zuc+rFd90tjLAcvwcPplXF05gFeLdTmdJxIDSic1UD1v28QyNFMs3/pZdCP43RxAgzgODVcvsNo7VCewOLQ==</t>
  </si>
  <si>
    <t>XTENDIMAX 10L JUG</t>
  </si>
  <si>
    <t>ae3f45a9-815f-e911-a854-000d3a13a9c6</t>
  </si>
  <si>
    <t>DdqJBwI45dQURv+iKalee6Arz+I7H2xkvrW1z+iaObfpIkjViGUukvYQhhWlr+Zi9Pij1eMBXndJW8DsCQd8vw==</t>
  </si>
  <si>
    <t>XTENDIMAX 450L DRUM</t>
  </si>
  <si>
    <r>
      <t xml:space="preserve">ADMIRE </t>
    </r>
    <r>
      <rPr>
        <i/>
        <sz val="10"/>
        <color theme="1"/>
        <rFont val="Aptos Narrow"/>
        <family val="2"/>
        <scheme val="minor"/>
      </rPr>
      <t>(Seed Treatment Insecticide)</t>
    </r>
  </si>
  <si>
    <r>
      <t>STRESS SHIELD</t>
    </r>
    <r>
      <rPr>
        <i/>
        <sz val="10"/>
        <color theme="1"/>
        <rFont val="Aptos Narrow"/>
        <family val="2"/>
        <scheme val="minor"/>
      </rPr>
      <t xml:space="preserve"> (Seed Treatment Insecticide)</t>
    </r>
  </si>
  <si>
    <r>
      <t>VAYEGO</t>
    </r>
    <r>
      <rPr>
        <i/>
        <sz val="10"/>
        <color theme="1"/>
        <rFont val="Aptos Narrow"/>
        <family val="2"/>
        <scheme val="minor"/>
      </rPr>
      <t xml:space="preserve"> (Fruit &amp; Veg Insecticide)</t>
    </r>
  </si>
  <si>
    <r>
      <t>SIVANTO PRIME</t>
    </r>
    <r>
      <rPr>
        <i/>
        <sz val="10"/>
        <color theme="1"/>
        <rFont val="Aptos Narrow"/>
        <family val="2"/>
        <scheme val="minor"/>
      </rPr>
      <t xml:space="preserve"> (Fruit &amp; Veg Insecticide)</t>
    </r>
  </si>
  <si>
    <r>
      <t>MOVENTO</t>
    </r>
    <r>
      <rPr>
        <i/>
        <sz val="10"/>
        <color theme="1"/>
        <rFont val="Aptos Narrow"/>
        <family val="2"/>
        <scheme val="minor"/>
      </rPr>
      <t xml:space="preserve"> (Fruit &amp; Veg Insecticide)</t>
    </r>
  </si>
  <si>
    <t>Total purchase value (in BVP) FOR IBO</t>
  </si>
  <si>
    <t>Product 
Segment</t>
  </si>
  <si>
    <t>Pre-Burn Tank Mix Bonus Qualification</t>
  </si>
  <si>
    <t>Calculated acres for IBO 
(*hide this column*)</t>
  </si>
  <si>
    <t>Calculated units for IBO 
(*hide this column*)</t>
  </si>
  <si>
    <t>Were seed treatments booked 
by March 13, 2026?</t>
  </si>
  <si>
    <t xml:space="preserve"> FieldView Subscription?</t>
  </si>
  <si>
    <t xml:space="preserve"> Additional Comment(s)</t>
  </si>
  <si>
    <t>not applicable</t>
  </si>
  <si>
    <t># of Qualifying Segments</t>
  </si>
  <si>
    <t>Total purchase value 
(in BVP)</t>
  </si>
  <si>
    <t>Overall Bayer Rebate %****</t>
  </si>
  <si>
    <r>
      <t>Acres / smallest package size</t>
    </r>
    <r>
      <rPr>
        <sz val="14"/>
        <color theme="1"/>
        <rFont val="Aptos Narrow"/>
        <family val="2"/>
        <scheme val="minor"/>
      </rPr>
      <t>*</t>
    </r>
  </si>
  <si>
    <r>
      <t>2026 Acres 
-</t>
    </r>
    <r>
      <rPr>
        <b/>
        <i/>
        <sz val="14"/>
        <color theme="1"/>
        <rFont val="Aptos Narrow"/>
        <family val="2"/>
        <scheme val="minor"/>
      </rPr>
      <t>Data entry here-</t>
    </r>
  </si>
  <si>
    <t>*These acre rates and $'s per unit are for rebate purposes only. Customers should consult with the product label before applying.</t>
  </si>
  <si>
    <t>TOTAL FRUIT &amp; VEGETABLE INSECTICIDE ACRES</t>
  </si>
  <si>
    <r>
      <rPr>
        <b/>
        <sz val="14"/>
        <color theme="1"/>
        <rFont val="Aptos Narrow"/>
        <family val="2"/>
        <scheme val="minor"/>
      </rPr>
      <t>2026 BayerValue</t>
    </r>
    <r>
      <rPr>
        <b/>
        <sz val="14"/>
        <color theme="1"/>
        <rFont val="Aptos Narrow"/>
        <family val="2"/>
      </rPr>
      <t>™</t>
    </r>
    <r>
      <rPr>
        <b/>
        <sz val="14"/>
        <color theme="1"/>
        <rFont val="Aptos Narrow"/>
        <family val="2"/>
        <scheme val="minor"/>
      </rPr>
      <t xml:space="preserve"> West Rewards Program</t>
    </r>
    <r>
      <rPr>
        <sz val="11"/>
        <color theme="1"/>
        <rFont val="Aptos Narrow"/>
        <family val="2"/>
        <scheme val="minor"/>
      </rPr>
      <t xml:space="preserve">
- Calculator Estimate</t>
    </r>
  </si>
  <si>
    <r>
      <t>2026 BayerValue</t>
    </r>
    <r>
      <rPr>
        <sz val="14"/>
        <color theme="1"/>
        <rFont val="Aptos Narrow"/>
        <family val="2"/>
      </rPr>
      <t>™</t>
    </r>
    <r>
      <rPr>
        <sz val="14"/>
        <color theme="1"/>
        <rFont val="Aptos Narrow"/>
        <family val="2"/>
        <scheme val="minor"/>
      </rPr>
      <t xml:space="preserve"> Rebate***</t>
    </r>
  </si>
  <si>
    <r>
      <t>*** The BayerValue</t>
    </r>
    <r>
      <rPr>
        <sz val="11"/>
        <color theme="1"/>
        <rFont val="Aptos Narrow"/>
        <family val="2"/>
      </rPr>
      <t>™</t>
    </r>
    <r>
      <rPr>
        <sz val="11"/>
        <color theme="1"/>
        <rFont val="Aptos Narrow"/>
        <family val="2"/>
        <scheme val="minor"/>
      </rPr>
      <t xml:space="preserve"> calculation is for an estimation of the BayerValue</t>
    </r>
    <r>
      <rPr>
        <sz val="11"/>
        <color theme="1"/>
        <rFont val="Aptos Narrow"/>
        <family val="2"/>
      </rPr>
      <t>™</t>
    </r>
    <r>
      <rPr>
        <sz val="11"/>
        <color theme="1"/>
        <rFont val="Aptos Narrow"/>
        <family val="2"/>
        <scheme val="minor"/>
      </rPr>
      <t xml:space="preserve"> West Rewards Program only. </t>
    </r>
  </si>
  <si>
    <r>
      <t>****Overall rebate % calculated using total BayerValue</t>
    </r>
    <r>
      <rPr>
        <sz val="11"/>
        <color theme="1"/>
        <rFont val="Aptos Narrow"/>
        <family val="2"/>
      </rPr>
      <t>™</t>
    </r>
    <r>
      <rPr>
        <sz val="11"/>
        <color theme="1"/>
        <rFont val="Aptos Narrow"/>
        <family val="2"/>
        <scheme val="minor"/>
      </rPr>
      <t xml:space="preserve"> Price from payable crop protection rebate products only.</t>
    </r>
  </si>
  <si>
    <r>
      <t>The Incredible Bayer Offer</t>
    </r>
    <r>
      <rPr>
        <sz val="14"/>
        <color theme="1"/>
        <rFont val="Aptos Narrow"/>
        <family val="2"/>
      </rPr>
      <t>™</t>
    </r>
    <r>
      <rPr>
        <sz val="14"/>
        <color theme="1"/>
        <rFont val="Aptos Narrow"/>
        <family val="2"/>
        <scheme val="minor"/>
      </rPr>
      <t xml:space="preserve"> 
</t>
    </r>
    <r>
      <rPr>
        <i/>
        <sz val="14"/>
        <color theme="1"/>
        <rFont val="Aptos Narrow"/>
        <family val="2"/>
        <scheme val="minor"/>
      </rPr>
      <t>- Seed Treatments**</t>
    </r>
  </si>
  <si>
    <r>
      <t>The Incredible Bayer Offer</t>
    </r>
    <r>
      <rPr>
        <sz val="14"/>
        <color theme="1"/>
        <rFont val="Aptos Narrow"/>
        <family val="2"/>
      </rPr>
      <t>™</t>
    </r>
    <r>
      <rPr>
        <sz val="14"/>
        <color theme="1"/>
        <rFont val="Aptos Narrow"/>
        <family val="2"/>
        <scheme val="minor"/>
      </rPr>
      <t xml:space="preserve">
</t>
    </r>
    <r>
      <rPr>
        <i/>
        <sz val="14"/>
        <color theme="1"/>
        <rFont val="Aptos Narrow"/>
        <family val="2"/>
        <scheme val="minor"/>
      </rPr>
      <t xml:space="preserve"> - Herbicides**</t>
    </r>
  </si>
  <si>
    <r>
      <t>**In order to qualify for the Incredible Bayer Offer</t>
    </r>
    <r>
      <rPr>
        <sz val="11"/>
        <color theme="1"/>
        <rFont val="Aptos Narrow"/>
        <family val="2"/>
      </rPr>
      <t>™</t>
    </r>
    <r>
      <rPr>
        <sz val="11"/>
        <color theme="1"/>
        <rFont val="Aptos Narrow"/>
        <family val="2"/>
        <scheme val="minor"/>
      </rPr>
      <t>, early purchase/and/or early book 1,000 acres of Bayer Seed Treatments and Herbicides by March 13, 2026.</t>
    </r>
  </si>
  <si>
    <r>
      <t>Complete BayerValue</t>
    </r>
    <r>
      <rPr>
        <b/>
        <sz val="11"/>
        <color theme="1"/>
        <rFont val="Aptos Narrow"/>
        <family val="2"/>
      </rPr>
      <t>™</t>
    </r>
    <r>
      <rPr>
        <b/>
        <sz val="11"/>
        <color theme="1"/>
        <rFont val="Aptos Narrow"/>
        <family val="2"/>
        <scheme val="minor"/>
      </rPr>
      <t xml:space="preserve"> Program rules are found at 
http://growerprograms.ca</t>
    </r>
  </si>
  <si>
    <t>TOTAL Estimated Bayer Rebate</t>
  </si>
  <si>
    <t>Calculator version 2:
 January 19,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</si>
</sst>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-&quot;$&quot;* #,##0_-;\-&quot;$&quot;* #,##0_-;_-&quot;$&quot;* &quot;-&quot;??_-;_-@_-"/>
    <numFmt numFmtId="166" formatCode="#,##0.0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name val="Aptos Narrow"/>
      <family val="2"/>
    </font>
    <font>
      <sz val="11"/>
      <color theme="0"/>
      <name val="Aptos Narrow"/>
      <family val="2"/>
    </font>
    <font>
      <i/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i/>
      <sz val="14"/>
      <color theme="1"/>
      <name val="Aptos Narrow"/>
      <family val="2"/>
      <scheme val="minor"/>
    </font>
    <font>
      <sz val="11"/>
      <color theme="1"/>
      <name val="Aptos Narrow"/>
      <family val="2"/>
    </font>
    <font>
      <b/>
      <sz val="14"/>
      <color theme="1"/>
      <name val="Aptos Narrow"/>
      <family val="2"/>
    </font>
    <font>
      <sz val="14"/>
      <color theme="1"/>
      <name val="Aptos Narrow"/>
      <family val="2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family val="2"/>
    </font>
    <font>
      <b/>
      <sz val="17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0" fillId="2" borderId="0" xfId="0" applyFill="1"/>
    <xf numFmtId="164" fontId="3" fillId="3" borderId="1" xfId="1" applyNumberFormat="1" applyFon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44" fontId="3" fillId="0" borderId="4" xfId="0" applyNumberFormat="1" applyFont="1" applyBorder="1"/>
    <xf numFmtId="44" fontId="0" fillId="2" borderId="1" xfId="2" applyFont="1" applyFill="1" applyBorder="1" applyAlignment="1">
      <alignment horizontal="left" wrapText="1" indent="1"/>
    </xf>
    <xf numFmtId="44" fontId="2" fillId="0" borderId="0" xfId="2" applyFont="1"/>
    <xf numFmtId="0" fontId="2" fillId="0" borderId="0" xfId="0" applyFont="1"/>
    <xf numFmtId="0" fontId="0" fillId="0" borderId="0" xfId="0" applyAlignment="1">
      <alignment wrapText="1"/>
    </xf>
    <xf numFmtId="164" fontId="3" fillId="3" borderId="8" xfId="1" applyNumberFormat="1" applyFont="1" applyFill="1" applyBorder="1" applyProtection="1">
      <protection locked="0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165" fontId="0" fillId="0" borderId="0" xfId="2" applyNumberFormat="1" applyFont="1" applyFill="1"/>
    <xf numFmtId="0" fontId="0" fillId="0" borderId="0" xfId="0" quotePrefix="1"/>
    <xf numFmtId="4" fontId="0" fillId="2" borderId="0" xfId="0" applyNumberFormat="1" applyFill="1"/>
    <xf numFmtId="4" fontId="0" fillId="0" borderId="0" xfId="0" applyNumberFormat="1"/>
    <xf numFmtId="166" fontId="3" fillId="3" borderId="1" xfId="1" applyNumberFormat="1" applyFont="1" applyFill="1" applyBorder="1" applyProtection="1">
      <protection locked="0"/>
    </xf>
    <xf numFmtId="166" fontId="3" fillId="3" borderId="7" xfId="1" applyNumberFormat="1" applyFont="1" applyFill="1" applyBorder="1" applyProtection="1">
      <protection locked="0"/>
    </xf>
    <xf numFmtId="166" fontId="0" fillId="0" borderId="0" xfId="0" applyNumberFormat="1"/>
    <xf numFmtId="0" fontId="0" fillId="3" borderId="1" xfId="0" applyFill="1" applyBorder="1" applyAlignment="1" applyProtection="1">
      <alignment horizontal="center"/>
      <protection locked="0"/>
    </xf>
    <xf numFmtId="44" fontId="0" fillId="0" borderId="0" xfId="0" applyNumberFormat="1"/>
    <xf numFmtId="166" fontId="3" fillId="0" borderId="0" xfId="1" applyNumberFormat="1" applyFont="1" applyFill="1" applyBorder="1" applyProtection="1">
      <protection locked="0"/>
    </xf>
    <xf numFmtId="166" fontId="3" fillId="0" borderId="0" xfId="1" applyNumberFormat="1" applyFont="1" applyFill="1" applyBorder="1" applyProtection="1"/>
    <xf numFmtId="0" fontId="0" fillId="0" borderId="0" xfId="0" applyAlignment="1">
      <alignment horizontal="center" vertical="center" wrapText="1"/>
    </xf>
    <xf numFmtId="0" fontId="5" fillId="0" borderId="0" xfId="3"/>
    <xf numFmtId="49" fontId="5" fillId="0" borderId="0" xfId="3" applyNumberFormat="1"/>
    <xf numFmtId="22" fontId="5" fillId="0" borderId="0" xfId="3" applyNumberFormat="1"/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6" fontId="3" fillId="7" borderId="6" xfId="1" applyNumberFormat="1" applyFont="1" applyFill="1" applyBorder="1" applyAlignment="1" applyProtection="1">
      <alignment horizontal="center"/>
    </xf>
    <xf numFmtId="0" fontId="12" fillId="0" borderId="0" xfId="0" applyFont="1"/>
    <xf numFmtId="44" fontId="0" fillId="2" borderId="1" xfId="2" applyFont="1" applyFill="1" applyBorder="1" applyAlignment="1" applyProtection="1">
      <alignment horizontal="left" wrapText="1" indent="1"/>
    </xf>
    <xf numFmtId="44" fontId="11" fillId="2" borderId="1" xfId="2" applyFont="1" applyFill="1" applyBorder="1" applyAlignment="1" applyProtection="1">
      <alignment horizontal="left" wrapText="1"/>
    </xf>
    <xf numFmtId="44" fontId="11" fillId="2" borderId="1" xfId="2" quotePrefix="1" applyFont="1" applyFill="1" applyBorder="1" applyAlignment="1" applyProtection="1">
      <alignment horizontal="left" wrapText="1"/>
    </xf>
    <xf numFmtId="44" fontId="0" fillId="0" borderId="0" xfId="2" applyFont="1" applyFill="1" applyBorder="1" applyAlignment="1">
      <alignment horizontal="left" wrapText="1"/>
    </xf>
    <xf numFmtId="9" fontId="0" fillId="0" borderId="0" xfId="2" applyNumberFormat="1" applyFont="1" applyFill="1" applyBorder="1" applyAlignment="1">
      <alignment horizontal="right" wrapText="1"/>
    </xf>
    <xf numFmtId="0" fontId="11" fillId="0" borderId="7" xfId="0" applyFont="1" applyBorder="1" applyAlignment="1">
      <alignment horizontal="left"/>
    </xf>
    <xf numFmtId="0" fontId="0" fillId="0" borderId="0" xfId="0" applyAlignment="1" applyProtection="1">
      <alignment horizontal="center" vertical="top"/>
      <protection locked="0"/>
    </xf>
    <xf numFmtId="166" fontId="3" fillId="0" borderId="0" xfId="1" applyNumberFormat="1" applyFont="1" applyFill="1" applyBorder="1" applyAlignment="1" applyProtection="1">
      <alignment horizontal="right"/>
      <protection locked="0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right" wrapText="1"/>
    </xf>
    <xf numFmtId="0" fontId="6" fillId="0" borderId="0" xfId="3" applyFont="1"/>
    <xf numFmtId="2" fontId="5" fillId="0" borderId="0" xfId="3" applyNumberFormat="1"/>
    <xf numFmtId="44" fontId="3" fillId="6" borderId="5" xfId="2" applyFont="1" applyFill="1" applyBorder="1"/>
    <xf numFmtId="0" fontId="11" fillId="0" borderId="0" xfId="0" applyFont="1"/>
    <xf numFmtId="44" fontId="11" fillId="2" borderId="1" xfId="2" applyFont="1" applyFill="1" applyBorder="1" applyAlignment="1" applyProtection="1">
      <alignment horizontal="left" wrapText="1" indent="1"/>
    </xf>
    <xf numFmtId="44" fontId="0" fillId="0" borderId="0" xfId="2" applyFont="1" applyAlignment="1" applyProtection="1">
      <alignment wrapText="1"/>
    </xf>
    <xf numFmtId="44" fontId="8" fillId="0" borderId="0" xfId="2" applyFont="1" applyAlignment="1" applyProtection="1">
      <alignment horizontal="center" vertical="center" wrapText="1"/>
    </xf>
    <xf numFmtId="44" fontId="1" fillId="0" borderId="0" xfId="2" applyFont="1" applyAlignment="1" applyProtection="1">
      <alignment horizontal="center" vertical="center" wrapText="1"/>
    </xf>
    <xf numFmtId="44" fontId="13" fillId="2" borderId="0" xfId="2" applyFont="1" applyFill="1" applyAlignment="1" applyProtection="1">
      <alignment horizontal="center"/>
    </xf>
    <xf numFmtId="165" fontId="0" fillId="0" borderId="0" xfId="2" applyNumberFormat="1" applyFont="1" applyFill="1" applyProtection="1"/>
    <xf numFmtId="44" fontId="0" fillId="2" borderId="0" xfId="2" applyFont="1" applyFill="1" applyBorder="1" applyProtection="1"/>
    <xf numFmtId="44" fontId="0" fillId="2" borderId="0" xfId="2" applyFont="1" applyFill="1" applyProtection="1"/>
    <xf numFmtId="0" fontId="8" fillId="0" borderId="0" xfId="0" applyFont="1" applyAlignment="1">
      <alignment wrapText="1"/>
    </xf>
    <xf numFmtId="44" fontId="0" fillId="7" borderId="10" xfId="2" applyFont="1" applyFill="1" applyBorder="1" applyProtection="1"/>
    <xf numFmtId="0" fontId="0" fillId="6" borderId="0" xfId="0" applyFill="1"/>
    <xf numFmtId="9" fontId="0" fillId="0" borderId="0" xfId="4" applyFont="1"/>
    <xf numFmtId="0" fontId="0" fillId="8" borderId="0" xfId="0" applyFill="1"/>
    <xf numFmtId="164" fontId="3" fillId="2" borderId="11" xfId="1" applyNumberFormat="1" applyFont="1" applyFill="1" applyBorder="1" applyProtection="1"/>
    <xf numFmtId="164" fontId="3" fillId="2" borderId="12" xfId="1" applyNumberFormat="1" applyFont="1" applyFill="1" applyBorder="1" applyProtection="1"/>
    <xf numFmtId="164" fontId="3" fillId="2" borderId="13" xfId="1" applyNumberFormat="1" applyFont="1" applyFill="1" applyBorder="1" applyProtection="1"/>
    <xf numFmtId="44" fontId="0" fillId="2" borderId="8" xfId="2" applyFont="1" applyFill="1" applyBorder="1" applyAlignment="1" applyProtection="1">
      <alignment horizontal="left" wrapText="1" indent="1"/>
    </xf>
    <xf numFmtId="44" fontId="0" fillId="0" borderId="12" xfId="2" applyFont="1" applyFill="1" applyBorder="1" applyAlignment="1" applyProtection="1">
      <alignment horizontal="left" wrapText="1" indent="1"/>
    </xf>
    <xf numFmtId="164" fontId="3" fillId="2" borderId="0" xfId="1" applyNumberFormat="1" applyFont="1" applyFill="1" applyBorder="1" applyProtection="1"/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right" vertical="center" wrapText="1" indent="1"/>
    </xf>
    <xf numFmtId="0" fontId="0" fillId="0" borderId="1" xfId="0" applyBorder="1" applyAlignment="1">
      <alignment horizontal="right" vertical="center" indent="1"/>
    </xf>
    <xf numFmtId="0" fontId="11" fillId="0" borderId="14" xfId="0" applyFont="1" applyBorder="1" applyAlignment="1">
      <alignment horizontal="left"/>
    </xf>
    <xf numFmtId="44" fontId="11" fillId="4" borderId="7" xfId="2" applyFont="1" applyFill="1" applyBorder="1" applyAlignment="1" applyProtection="1">
      <alignment horizontal="left" wrapText="1" indent="1"/>
      <protection locked="0"/>
    </xf>
    <xf numFmtId="44" fontId="11" fillId="2" borderId="8" xfId="2" applyFont="1" applyFill="1" applyBorder="1" applyAlignment="1" applyProtection="1">
      <alignment horizontal="left" wrapText="1"/>
    </xf>
    <xf numFmtId="9" fontId="11" fillId="2" borderId="8" xfId="2" applyNumberFormat="1" applyFont="1" applyFill="1" applyBorder="1" applyAlignment="1" applyProtection="1">
      <alignment horizontal="right" wrapText="1"/>
    </xf>
    <xf numFmtId="44" fontId="20" fillId="2" borderId="9" xfId="2" applyFont="1" applyFill="1" applyBorder="1" applyAlignment="1" applyProtection="1">
      <alignment horizontal="left" wrapText="1"/>
    </xf>
    <xf numFmtId="44" fontId="8" fillId="2" borderId="6" xfId="2" applyFont="1" applyFill="1" applyBorder="1" applyAlignment="1" applyProtection="1">
      <alignment horizontal="left" wrapText="1" indent="1"/>
    </xf>
    <xf numFmtId="0" fontId="0" fillId="0" borderId="0" xfId="0" applyAlignment="1">
      <alignment horizontal="left" vertical="top" wrapText="1"/>
    </xf>
    <xf numFmtId="0" fontId="0" fillId="7" borderId="9" xfId="0" applyFill="1" applyBorder="1" applyAlignment="1">
      <alignment horizontal="center" wrapText="1"/>
    </xf>
    <xf numFmtId="0" fontId="0" fillId="7" borderId="10" xfId="0" applyFill="1" applyBorder="1" applyAlignment="1">
      <alignment horizontal="center" wrapText="1"/>
    </xf>
    <xf numFmtId="0" fontId="0" fillId="5" borderId="1" xfId="0" applyFill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8" fillId="0" borderId="0" xfId="0" applyFont="1" applyAlignment="1">
      <alignment horizontal="left" vertical="top" wrapText="1" indent="1"/>
    </xf>
  </cellXfs>
  <cellStyles count="5">
    <cellStyle name="Comma" xfId="1" builtinId="3"/>
    <cellStyle name="Currency" xfId="2" builtinId="4"/>
    <cellStyle name="Normal" xfId="0" builtinId="0"/>
    <cellStyle name="Normal 2" xfId="3" xr:uid="{A4F0148E-5A3E-4CFA-B05E-460E16DC5051}"/>
    <cellStyle name="Percent" xfId="4" builtinId="5"/>
  </cellStyles>
  <dxfs count="4">
    <dxf>
      <numFmt numFmtId="2" formatCode="0.00"/>
      <protection locked="1" hidden="0"/>
    </dxf>
    <dxf>
      <numFmt numFmtId="2" formatCode="0.00"/>
      <protection locked="1" hidden="0"/>
    </dxf>
    <dxf>
      <numFmt numFmtId="30" formatCode="@"/>
      <protection locked="1" hidden="0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ayergroupcan-my.sharepoint.com/personal/james_wei_bayer_com/Documents/Personal%20Data/SE%203/SFA%20Calculator%20-%20Oct1%20%20%20%20%20.xlsx" TargetMode="External"/><Relationship Id="rId1" Type="http://schemas.openxmlformats.org/officeDocument/2006/relationships/externalLinkPath" Target="https://bayergroupcan-my.sharepoint.com/personal/james_wei_bayer_com/Documents/Microsoft%20Teams%20Chat%20Files/SFA%20Calculator%20-%20Oct1%20%20%20%20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FA Calculator"/>
      <sheetName val="Sheet5"/>
      <sheetName val="Sheet4"/>
      <sheetName val="Sheet2 (3)"/>
      <sheetName val="Sheet2 (2)"/>
      <sheetName val="Sheet2"/>
      <sheetName val="Sheet1"/>
      <sheetName val=" "/>
      <sheetName val="Sheet3"/>
      <sheetName val="  "/>
    </sheetNames>
    <sheetDataSet>
      <sheetData sheetId="0">
        <row r="2">
          <cell r="A2" t="str">
            <v>Product Brand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Product ID</v>
          </cell>
          <cell r="B1" t="str">
            <v>Acres per Package</v>
          </cell>
        </row>
        <row r="2">
          <cell r="A2">
            <v>99900101</v>
          </cell>
          <cell r="B2">
            <v>0.74</v>
          </cell>
        </row>
        <row r="3">
          <cell r="A3">
            <v>1</v>
          </cell>
          <cell r="B3">
            <v>10</v>
          </cell>
        </row>
        <row r="4">
          <cell r="A4">
            <v>2</v>
          </cell>
          <cell r="B4">
            <v>2.5</v>
          </cell>
        </row>
        <row r="5">
          <cell r="A5">
            <v>3</v>
          </cell>
          <cell r="B5">
            <v>0.74</v>
          </cell>
        </row>
        <row r="6">
          <cell r="A6">
            <v>99900123</v>
          </cell>
          <cell r="B6">
            <v>0.74</v>
          </cell>
        </row>
        <row r="7">
          <cell r="A7">
            <v>99900104</v>
          </cell>
          <cell r="B7">
            <v>0.74</v>
          </cell>
        </row>
        <row r="8">
          <cell r="A8">
            <v>99900102</v>
          </cell>
          <cell r="B8">
            <v>0.74</v>
          </cell>
        </row>
        <row r="9">
          <cell r="A9">
            <v>99900096</v>
          </cell>
          <cell r="B9">
            <v>0.74</v>
          </cell>
        </row>
        <row r="10">
          <cell r="A10">
            <v>12912708</v>
          </cell>
          <cell r="B10">
            <v>40</v>
          </cell>
        </row>
        <row r="11">
          <cell r="A11">
            <v>88431553</v>
          </cell>
          <cell r="B11">
            <v>40</v>
          </cell>
        </row>
        <row r="12">
          <cell r="A12">
            <v>99900097</v>
          </cell>
          <cell r="B12">
            <v>0.74</v>
          </cell>
        </row>
        <row r="13">
          <cell r="A13">
            <v>99900094</v>
          </cell>
          <cell r="B13">
            <v>0.74</v>
          </cell>
        </row>
        <row r="14">
          <cell r="A14">
            <v>12912716</v>
          </cell>
          <cell r="B14">
            <v>40</v>
          </cell>
        </row>
        <row r="15">
          <cell r="A15">
            <v>88431596</v>
          </cell>
          <cell r="B15">
            <v>40</v>
          </cell>
        </row>
        <row r="16">
          <cell r="A16">
            <v>99900103</v>
          </cell>
          <cell r="B16">
            <v>0.74</v>
          </cell>
        </row>
        <row r="17">
          <cell r="A17">
            <v>99900090</v>
          </cell>
          <cell r="B17">
            <v>0.74</v>
          </cell>
        </row>
        <row r="18">
          <cell r="A18">
            <v>99900092</v>
          </cell>
          <cell r="B18">
            <v>0.74</v>
          </cell>
        </row>
        <row r="19">
          <cell r="A19">
            <v>99900089</v>
          </cell>
          <cell r="B19">
            <v>0.74</v>
          </cell>
        </row>
        <row r="20">
          <cell r="A20">
            <v>99900098</v>
          </cell>
          <cell r="B20">
            <v>0.74</v>
          </cell>
        </row>
        <row r="21">
          <cell r="A21">
            <v>99900086</v>
          </cell>
          <cell r="B21">
            <v>0.74</v>
          </cell>
        </row>
        <row r="22">
          <cell r="A22">
            <v>99900080</v>
          </cell>
          <cell r="B22">
            <v>0.74</v>
          </cell>
        </row>
        <row r="23">
          <cell r="A23">
            <v>99900105</v>
          </cell>
          <cell r="B23">
            <v>0.74</v>
          </cell>
        </row>
        <row r="24">
          <cell r="A24">
            <v>99900009</v>
          </cell>
          <cell r="B24">
            <v>10</v>
          </cell>
        </row>
        <row r="25">
          <cell r="A25">
            <v>99900007</v>
          </cell>
          <cell r="B25">
            <v>10</v>
          </cell>
        </row>
        <row r="26">
          <cell r="A26">
            <v>99900005</v>
          </cell>
          <cell r="B26">
            <v>10</v>
          </cell>
        </row>
        <row r="27">
          <cell r="A27">
            <v>99900001</v>
          </cell>
          <cell r="B27">
            <v>10</v>
          </cell>
        </row>
        <row r="28">
          <cell r="A28">
            <v>99900004</v>
          </cell>
          <cell r="B28">
            <v>10</v>
          </cell>
        </row>
        <row r="29">
          <cell r="A29">
            <v>99900156</v>
          </cell>
          <cell r="B29">
            <v>10</v>
          </cell>
        </row>
        <row r="30">
          <cell r="A30">
            <v>99900157</v>
          </cell>
          <cell r="B30">
            <v>10</v>
          </cell>
        </row>
        <row r="31">
          <cell r="A31">
            <v>99900158</v>
          </cell>
          <cell r="B31">
            <v>10</v>
          </cell>
        </row>
        <row r="32">
          <cell r="A32">
            <v>99900008</v>
          </cell>
          <cell r="B32">
            <v>10</v>
          </cell>
        </row>
        <row r="33">
          <cell r="A33">
            <v>99900006</v>
          </cell>
          <cell r="B33">
            <v>10</v>
          </cell>
        </row>
        <row r="34">
          <cell r="A34">
            <v>99900159</v>
          </cell>
          <cell r="B34">
            <v>10</v>
          </cell>
        </row>
        <row r="35">
          <cell r="A35">
            <v>99900178</v>
          </cell>
          <cell r="B35">
            <v>10</v>
          </cell>
        </row>
        <row r="36">
          <cell r="A36">
            <v>99900179</v>
          </cell>
          <cell r="B36">
            <v>10</v>
          </cell>
        </row>
        <row r="37">
          <cell r="A37">
            <v>99900160</v>
          </cell>
          <cell r="B37">
            <v>10</v>
          </cell>
        </row>
        <row r="38">
          <cell r="A38">
            <v>99900161</v>
          </cell>
          <cell r="B38">
            <v>10</v>
          </cell>
        </row>
        <row r="39">
          <cell r="A39">
            <v>99900003</v>
          </cell>
          <cell r="B39">
            <v>10</v>
          </cell>
        </row>
        <row r="40">
          <cell r="A40">
            <v>99900162</v>
          </cell>
          <cell r="B40">
            <v>10</v>
          </cell>
        </row>
        <row r="41">
          <cell r="A41">
            <v>99900180</v>
          </cell>
          <cell r="B41">
            <v>10</v>
          </cell>
        </row>
        <row r="42">
          <cell r="A42">
            <v>99900163</v>
          </cell>
          <cell r="B42">
            <v>10</v>
          </cell>
        </row>
        <row r="43">
          <cell r="A43">
            <v>99900164</v>
          </cell>
          <cell r="B43">
            <v>10</v>
          </cell>
        </row>
        <row r="44">
          <cell r="A44">
            <v>99900002</v>
          </cell>
          <cell r="B44">
            <v>10</v>
          </cell>
        </row>
        <row r="45">
          <cell r="A45">
            <v>99900165</v>
          </cell>
          <cell r="B45">
            <v>10</v>
          </cell>
        </row>
        <row r="46">
          <cell r="A46">
            <v>99900181</v>
          </cell>
          <cell r="B46">
            <v>10</v>
          </cell>
        </row>
        <row r="47">
          <cell r="A47">
            <v>99900182</v>
          </cell>
          <cell r="B47">
            <v>10</v>
          </cell>
        </row>
        <row r="48">
          <cell r="A48">
            <v>99900166</v>
          </cell>
          <cell r="B48">
            <v>10</v>
          </cell>
        </row>
        <row r="49">
          <cell r="A49">
            <v>99900167</v>
          </cell>
          <cell r="B49">
            <v>10</v>
          </cell>
        </row>
        <row r="50">
          <cell r="A50">
            <v>85343653</v>
          </cell>
          <cell r="B50">
            <v>0</v>
          </cell>
        </row>
        <row r="51">
          <cell r="A51">
            <v>86210126</v>
          </cell>
        </row>
        <row r="52">
          <cell r="A52">
            <v>89792444</v>
          </cell>
          <cell r="B52">
            <v>1</v>
          </cell>
        </row>
        <row r="53">
          <cell r="A53">
            <v>85417576</v>
          </cell>
          <cell r="B53">
            <v>0</v>
          </cell>
        </row>
        <row r="54">
          <cell r="A54">
            <v>86207613</v>
          </cell>
        </row>
        <row r="55">
          <cell r="A55">
            <v>86789558</v>
          </cell>
          <cell r="B55">
            <v>0</v>
          </cell>
        </row>
        <row r="56">
          <cell r="A56">
            <v>81680175</v>
          </cell>
          <cell r="B56">
            <v>1</v>
          </cell>
        </row>
        <row r="57">
          <cell r="A57">
            <v>86837197</v>
          </cell>
        </row>
        <row r="58">
          <cell r="A58">
            <v>87265021</v>
          </cell>
        </row>
        <row r="59">
          <cell r="A59">
            <v>87290131</v>
          </cell>
          <cell r="B59">
            <v>0</v>
          </cell>
        </row>
        <row r="60">
          <cell r="A60">
            <v>87271072</v>
          </cell>
          <cell r="B60">
            <v>0</v>
          </cell>
        </row>
        <row r="61">
          <cell r="A61">
            <v>87345963</v>
          </cell>
        </row>
        <row r="62">
          <cell r="A62">
            <v>87297543</v>
          </cell>
          <cell r="B62">
            <v>0</v>
          </cell>
        </row>
        <row r="63">
          <cell r="A63">
            <v>81714525</v>
          </cell>
          <cell r="B63">
            <v>1</v>
          </cell>
        </row>
        <row r="64">
          <cell r="A64">
            <v>91412246</v>
          </cell>
        </row>
        <row r="65">
          <cell r="A65">
            <v>5988844</v>
          </cell>
          <cell r="B65">
            <v>2.91</v>
          </cell>
        </row>
        <row r="66">
          <cell r="A66">
            <v>955020</v>
          </cell>
          <cell r="B66">
            <v>11</v>
          </cell>
        </row>
        <row r="67">
          <cell r="A67">
            <v>5958244</v>
          </cell>
          <cell r="B67">
            <v>0</v>
          </cell>
        </row>
        <row r="68">
          <cell r="A68">
            <v>3837657</v>
          </cell>
          <cell r="B68">
            <v>1</v>
          </cell>
        </row>
        <row r="69">
          <cell r="A69">
            <v>99990120</v>
          </cell>
        </row>
        <row r="70">
          <cell r="A70">
            <v>81779163</v>
          </cell>
          <cell r="B70">
            <v>1</v>
          </cell>
        </row>
        <row r="71">
          <cell r="A71">
            <v>4907018</v>
          </cell>
          <cell r="B71">
            <v>1</v>
          </cell>
        </row>
        <row r="72">
          <cell r="A72">
            <v>4907026</v>
          </cell>
          <cell r="B72">
            <v>15.83</v>
          </cell>
        </row>
        <row r="73">
          <cell r="A73">
            <v>85401289</v>
          </cell>
          <cell r="B73">
            <v>0</v>
          </cell>
        </row>
        <row r="74">
          <cell r="A74">
            <v>79380097</v>
          </cell>
          <cell r="B74">
            <v>20</v>
          </cell>
        </row>
        <row r="75">
          <cell r="A75">
            <v>79643187</v>
          </cell>
          <cell r="B75">
            <v>320</v>
          </cell>
        </row>
        <row r="76">
          <cell r="A76">
            <v>85326457</v>
          </cell>
          <cell r="B76">
            <v>20</v>
          </cell>
        </row>
        <row r="77">
          <cell r="A77">
            <v>85816829</v>
          </cell>
          <cell r="B77">
            <v>320</v>
          </cell>
        </row>
        <row r="78">
          <cell r="A78">
            <v>85383264</v>
          </cell>
          <cell r="B78">
            <v>0</v>
          </cell>
        </row>
        <row r="79">
          <cell r="A79">
            <v>85829165</v>
          </cell>
        </row>
        <row r="80">
          <cell r="A80">
            <v>85773585</v>
          </cell>
        </row>
        <row r="81">
          <cell r="A81">
            <v>86281252</v>
          </cell>
        </row>
        <row r="82">
          <cell r="A82">
            <v>80262752</v>
          </cell>
          <cell r="B82">
            <v>0</v>
          </cell>
        </row>
        <row r="83">
          <cell r="A83">
            <v>79374739</v>
          </cell>
          <cell r="B83">
            <v>1</v>
          </cell>
        </row>
        <row r="84">
          <cell r="A84">
            <v>99800001</v>
          </cell>
          <cell r="B84">
            <v>40</v>
          </cell>
        </row>
        <row r="85">
          <cell r="A85">
            <v>89389712</v>
          </cell>
          <cell r="B85">
            <v>0</v>
          </cell>
        </row>
        <row r="86">
          <cell r="A86">
            <v>99800002</v>
          </cell>
          <cell r="B86">
            <v>30</v>
          </cell>
        </row>
        <row r="87">
          <cell r="A87">
            <v>86712024</v>
          </cell>
        </row>
        <row r="88">
          <cell r="A88">
            <v>3685555</v>
          </cell>
          <cell r="B88">
            <v>320</v>
          </cell>
        </row>
        <row r="89">
          <cell r="A89">
            <v>79456018</v>
          </cell>
          <cell r="B89">
            <v>1000</v>
          </cell>
        </row>
        <row r="90">
          <cell r="A90">
            <v>4185950</v>
          </cell>
          <cell r="B90">
            <v>20</v>
          </cell>
        </row>
        <row r="91">
          <cell r="A91">
            <v>89122341</v>
          </cell>
        </row>
        <row r="92">
          <cell r="A92">
            <v>86711052</v>
          </cell>
        </row>
        <row r="93">
          <cell r="A93">
            <v>86726440</v>
          </cell>
        </row>
        <row r="94">
          <cell r="A94">
            <v>87332608</v>
          </cell>
        </row>
        <row r="95">
          <cell r="A95">
            <v>86702770</v>
          </cell>
        </row>
        <row r="96">
          <cell r="A96">
            <v>87267571</v>
          </cell>
          <cell r="B96">
            <v>0</v>
          </cell>
        </row>
        <row r="97">
          <cell r="A97">
            <v>87285278</v>
          </cell>
          <cell r="B97">
            <v>0</v>
          </cell>
        </row>
        <row r="98">
          <cell r="A98">
            <v>79488297</v>
          </cell>
          <cell r="B98">
            <v>1</v>
          </cell>
        </row>
        <row r="99">
          <cell r="A99">
            <v>99800030</v>
          </cell>
          <cell r="B99">
            <v>10</v>
          </cell>
        </row>
        <row r="100">
          <cell r="A100">
            <v>99800029</v>
          </cell>
          <cell r="B100">
            <v>10</v>
          </cell>
        </row>
        <row r="101">
          <cell r="A101">
            <v>99800028</v>
          </cell>
          <cell r="B101">
            <v>10</v>
          </cell>
        </row>
        <row r="102">
          <cell r="A102">
            <v>99800015</v>
          </cell>
          <cell r="B102">
            <v>10</v>
          </cell>
        </row>
        <row r="103">
          <cell r="A103">
            <v>99800014</v>
          </cell>
          <cell r="B103">
            <v>10</v>
          </cell>
        </row>
        <row r="104">
          <cell r="A104">
            <v>12426448</v>
          </cell>
          <cell r="B104">
            <v>10.5</v>
          </cell>
        </row>
        <row r="105">
          <cell r="A105">
            <v>12426450</v>
          </cell>
          <cell r="B105">
            <v>264.8</v>
          </cell>
        </row>
        <row r="106">
          <cell r="A106">
            <v>12426456</v>
          </cell>
          <cell r="B106">
            <v>11.1</v>
          </cell>
        </row>
        <row r="107">
          <cell r="A107">
            <v>12426457</v>
          </cell>
          <cell r="B107">
            <v>280.5</v>
          </cell>
        </row>
        <row r="108">
          <cell r="A108">
            <v>12426451</v>
          </cell>
          <cell r="B108">
            <v>20</v>
          </cell>
        </row>
        <row r="109">
          <cell r="A109">
            <v>12426452</v>
          </cell>
          <cell r="B109">
            <v>70</v>
          </cell>
        </row>
        <row r="110">
          <cell r="A110">
            <v>12426443</v>
          </cell>
          <cell r="B110">
            <v>143</v>
          </cell>
        </row>
        <row r="111">
          <cell r="A111">
            <v>12426445</v>
          </cell>
          <cell r="B111">
            <v>36</v>
          </cell>
        </row>
        <row r="112">
          <cell r="A112">
            <v>12426455</v>
          </cell>
          <cell r="B112">
            <v>12.5</v>
          </cell>
        </row>
        <row r="113">
          <cell r="A113">
            <v>12426453</v>
          </cell>
          <cell r="B113">
            <v>20</v>
          </cell>
        </row>
        <row r="114">
          <cell r="A114">
            <v>12426447</v>
          </cell>
          <cell r="B114">
            <v>21.4</v>
          </cell>
        </row>
        <row r="115">
          <cell r="A115">
            <v>88441214</v>
          </cell>
          <cell r="B115">
            <v>320</v>
          </cell>
        </row>
        <row r="116">
          <cell r="A116">
            <v>88441222</v>
          </cell>
          <cell r="B116">
            <v>20</v>
          </cell>
        </row>
        <row r="117">
          <cell r="A117">
            <v>84448656</v>
          </cell>
          <cell r="B117">
            <v>0</v>
          </cell>
        </row>
        <row r="118">
          <cell r="A118">
            <v>84969869</v>
          </cell>
          <cell r="B118">
            <v>0</v>
          </cell>
        </row>
        <row r="119">
          <cell r="A119">
            <v>3785819</v>
          </cell>
          <cell r="B119">
            <v>0</v>
          </cell>
        </row>
        <row r="120">
          <cell r="A120">
            <v>4260944</v>
          </cell>
          <cell r="B120">
            <v>1</v>
          </cell>
        </row>
        <row r="121">
          <cell r="A121">
            <v>99800003</v>
          </cell>
          <cell r="B121">
            <v>40</v>
          </cell>
        </row>
        <row r="122">
          <cell r="A122">
            <v>99800004</v>
          </cell>
          <cell r="B122">
            <v>40</v>
          </cell>
        </row>
        <row r="123">
          <cell r="A123">
            <v>3650638</v>
          </cell>
          <cell r="B123">
            <v>0</v>
          </cell>
        </row>
        <row r="124">
          <cell r="A124">
            <v>79270178</v>
          </cell>
          <cell r="B124">
            <v>20</v>
          </cell>
        </row>
        <row r="125">
          <cell r="A125">
            <v>99800005</v>
          </cell>
          <cell r="B125">
            <v>40</v>
          </cell>
        </row>
        <row r="126">
          <cell r="A126">
            <v>99800032</v>
          </cell>
          <cell r="B126">
            <v>80</v>
          </cell>
        </row>
        <row r="127">
          <cell r="A127">
            <v>60469952</v>
          </cell>
          <cell r="B127">
            <v>0</v>
          </cell>
        </row>
        <row r="128">
          <cell r="A128">
            <v>60469960</v>
          </cell>
          <cell r="B128">
            <v>1</v>
          </cell>
        </row>
        <row r="129">
          <cell r="A129">
            <v>97913150</v>
          </cell>
        </row>
        <row r="130">
          <cell r="A130">
            <v>79713150</v>
          </cell>
          <cell r="B130">
            <v>80</v>
          </cell>
        </row>
        <row r="131">
          <cell r="A131">
            <v>85757253</v>
          </cell>
          <cell r="B131">
            <v>20</v>
          </cell>
        </row>
        <row r="132">
          <cell r="A132">
            <v>79272758</v>
          </cell>
          <cell r="B132">
            <v>20</v>
          </cell>
        </row>
        <row r="133">
          <cell r="A133">
            <v>99800026</v>
          </cell>
          <cell r="B133">
            <v>2.7</v>
          </cell>
        </row>
        <row r="134">
          <cell r="A134">
            <v>99800023</v>
          </cell>
          <cell r="B134">
            <v>2.7</v>
          </cell>
        </row>
        <row r="135">
          <cell r="A135">
            <v>99800024</v>
          </cell>
          <cell r="B135">
            <v>2.7</v>
          </cell>
        </row>
        <row r="136">
          <cell r="A136">
            <v>99800027</v>
          </cell>
          <cell r="B136">
            <v>2.7</v>
          </cell>
        </row>
        <row r="137">
          <cell r="A137">
            <v>99800017</v>
          </cell>
          <cell r="B137">
            <v>2.7</v>
          </cell>
        </row>
        <row r="138">
          <cell r="A138">
            <v>99800016</v>
          </cell>
          <cell r="B138">
            <v>2.7</v>
          </cell>
        </row>
        <row r="139">
          <cell r="A139">
            <v>99800019</v>
          </cell>
          <cell r="B139">
            <v>2.7</v>
          </cell>
        </row>
        <row r="140">
          <cell r="A140">
            <v>99800018</v>
          </cell>
          <cell r="B140">
            <v>2.7</v>
          </cell>
        </row>
        <row r="141">
          <cell r="A141">
            <v>99800025</v>
          </cell>
          <cell r="B141">
            <v>2.7</v>
          </cell>
        </row>
        <row r="142">
          <cell r="A142">
            <v>87350169</v>
          </cell>
          <cell r="B142">
            <v>30</v>
          </cell>
        </row>
        <row r="143">
          <cell r="A143">
            <v>85780999</v>
          </cell>
        </row>
        <row r="144">
          <cell r="A144">
            <v>99800006</v>
          </cell>
          <cell r="B144">
            <v>80</v>
          </cell>
        </row>
        <row r="145">
          <cell r="A145">
            <v>4186299</v>
          </cell>
          <cell r="B145">
            <v>16.670000000000002</v>
          </cell>
        </row>
        <row r="146">
          <cell r="A146">
            <v>79505558</v>
          </cell>
          <cell r="B146">
            <v>40</v>
          </cell>
        </row>
        <row r="147">
          <cell r="A147">
            <v>79469748</v>
          </cell>
          <cell r="B147">
            <v>160</v>
          </cell>
        </row>
        <row r="148">
          <cell r="A148">
            <v>87280586</v>
          </cell>
          <cell r="B148">
            <v>40</v>
          </cell>
        </row>
        <row r="149">
          <cell r="A149">
            <v>87277151</v>
          </cell>
          <cell r="B149">
            <v>160</v>
          </cell>
        </row>
        <row r="150">
          <cell r="A150">
            <v>85769758</v>
          </cell>
        </row>
        <row r="151">
          <cell r="A151">
            <v>84491810</v>
          </cell>
          <cell r="B151">
            <v>1</v>
          </cell>
        </row>
        <row r="152">
          <cell r="A152">
            <v>84472875</v>
          </cell>
          <cell r="B152">
            <v>0</v>
          </cell>
        </row>
        <row r="153">
          <cell r="A153">
            <v>89312450</v>
          </cell>
          <cell r="B153">
            <v>480</v>
          </cell>
        </row>
        <row r="154">
          <cell r="A154">
            <v>90311519</v>
          </cell>
          <cell r="B154">
            <v>480</v>
          </cell>
        </row>
        <row r="155">
          <cell r="A155">
            <v>91351751</v>
          </cell>
        </row>
        <row r="156">
          <cell r="A156">
            <v>90376467</v>
          </cell>
          <cell r="B156">
            <v>20</v>
          </cell>
        </row>
        <row r="157">
          <cell r="A157">
            <v>86805596</v>
          </cell>
          <cell r="B157">
            <v>20</v>
          </cell>
        </row>
        <row r="158">
          <cell r="A158">
            <v>84431060</v>
          </cell>
          <cell r="B158">
            <v>320</v>
          </cell>
        </row>
        <row r="159">
          <cell r="A159">
            <v>84132594</v>
          </cell>
          <cell r="B159">
            <v>20</v>
          </cell>
        </row>
        <row r="160">
          <cell r="A160">
            <v>85340778</v>
          </cell>
          <cell r="B160">
            <v>0</v>
          </cell>
        </row>
        <row r="161">
          <cell r="A161">
            <v>85334352</v>
          </cell>
        </row>
        <row r="162">
          <cell r="A162">
            <v>86207044</v>
          </cell>
        </row>
        <row r="163">
          <cell r="A163">
            <v>79234783</v>
          </cell>
          <cell r="B163">
            <v>0</v>
          </cell>
        </row>
        <row r="164">
          <cell r="A164">
            <v>84501751</v>
          </cell>
          <cell r="B164">
            <v>0</v>
          </cell>
        </row>
        <row r="165">
          <cell r="A165">
            <v>84453005</v>
          </cell>
          <cell r="B165">
            <v>0</v>
          </cell>
        </row>
        <row r="166">
          <cell r="A166">
            <v>99900326</v>
          </cell>
          <cell r="B166">
            <v>10</v>
          </cell>
        </row>
        <row r="167">
          <cell r="A167">
            <v>99900340</v>
          </cell>
          <cell r="B167">
            <v>10</v>
          </cell>
        </row>
        <row r="168">
          <cell r="A168">
            <v>99900348</v>
          </cell>
          <cell r="B168">
            <v>10</v>
          </cell>
        </row>
        <row r="169">
          <cell r="A169">
            <v>99900349</v>
          </cell>
          <cell r="B169">
            <v>10</v>
          </cell>
        </row>
        <row r="170">
          <cell r="A170">
            <v>99900339</v>
          </cell>
          <cell r="B170">
            <v>10</v>
          </cell>
        </row>
        <row r="171">
          <cell r="A171">
            <v>99900342</v>
          </cell>
          <cell r="B171">
            <v>10</v>
          </cell>
        </row>
        <row r="172">
          <cell r="A172">
            <v>99900338</v>
          </cell>
          <cell r="B172">
            <v>10</v>
          </cell>
        </row>
        <row r="173">
          <cell r="A173">
            <v>99900343</v>
          </cell>
          <cell r="B173">
            <v>10</v>
          </cell>
        </row>
        <row r="174">
          <cell r="A174">
            <v>99900271</v>
          </cell>
          <cell r="B174">
            <v>10</v>
          </cell>
        </row>
        <row r="175">
          <cell r="A175">
            <v>99900272</v>
          </cell>
          <cell r="B175">
            <v>10</v>
          </cell>
        </row>
        <row r="176">
          <cell r="A176">
            <v>99900273</v>
          </cell>
          <cell r="B176">
            <v>10</v>
          </cell>
        </row>
        <row r="177">
          <cell r="A177">
            <v>99900274</v>
          </cell>
          <cell r="B177">
            <v>10</v>
          </cell>
        </row>
        <row r="178">
          <cell r="A178">
            <v>99900275</v>
          </cell>
          <cell r="B178">
            <v>10</v>
          </cell>
        </row>
        <row r="179">
          <cell r="A179">
            <v>99900276</v>
          </cell>
          <cell r="B179">
            <v>10</v>
          </cell>
        </row>
        <row r="180">
          <cell r="A180">
            <v>99900327</v>
          </cell>
          <cell r="B180">
            <v>10</v>
          </cell>
        </row>
        <row r="181">
          <cell r="A181">
            <v>99900341</v>
          </cell>
          <cell r="B181">
            <v>10</v>
          </cell>
        </row>
        <row r="182">
          <cell r="A182">
            <v>99900201</v>
          </cell>
          <cell r="B182">
            <v>0.74</v>
          </cell>
        </row>
        <row r="183">
          <cell r="A183">
            <v>30019427</v>
          </cell>
          <cell r="B183">
            <v>40</v>
          </cell>
        </row>
        <row r="184">
          <cell r="A184">
            <v>88431758</v>
          </cell>
          <cell r="B184">
            <v>40</v>
          </cell>
        </row>
        <row r="185">
          <cell r="A185">
            <v>99900269</v>
          </cell>
          <cell r="B185">
            <v>0.74</v>
          </cell>
        </row>
        <row r="186">
          <cell r="A186">
            <v>88062795</v>
          </cell>
          <cell r="B186">
            <v>40</v>
          </cell>
        </row>
        <row r="187">
          <cell r="A187">
            <v>88431782</v>
          </cell>
          <cell r="B187">
            <v>40</v>
          </cell>
        </row>
        <row r="188">
          <cell r="A188">
            <v>99900124</v>
          </cell>
          <cell r="B188">
            <v>0.74</v>
          </cell>
        </row>
        <row r="189">
          <cell r="A189">
            <v>99900202</v>
          </cell>
          <cell r="B189">
            <v>0.74</v>
          </cell>
        </row>
        <row r="190">
          <cell r="A190">
            <v>30019361</v>
          </cell>
          <cell r="B190">
            <v>40</v>
          </cell>
        </row>
        <row r="191">
          <cell r="A191">
            <v>88431812</v>
          </cell>
          <cell r="B191">
            <v>40</v>
          </cell>
        </row>
        <row r="192">
          <cell r="A192">
            <v>99900125</v>
          </cell>
          <cell r="B192">
            <v>0.74</v>
          </cell>
        </row>
        <row r="193">
          <cell r="A193">
            <v>12849762</v>
          </cell>
          <cell r="B193">
            <v>40</v>
          </cell>
        </row>
        <row r="194">
          <cell r="A194">
            <v>88431847</v>
          </cell>
          <cell r="B194">
            <v>40</v>
          </cell>
        </row>
        <row r="195">
          <cell r="A195">
            <v>99900288</v>
          </cell>
          <cell r="B195">
            <v>0.74</v>
          </cell>
        </row>
        <row r="196">
          <cell r="A196">
            <v>88772105</v>
          </cell>
          <cell r="B196">
            <v>0.74</v>
          </cell>
        </row>
        <row r="197">
          <cell r="A197">
            <v>88772059</v>
          </cell>
          <cell r="B197">
            <v>0.74</v>
          </cell>
        </row>
        <row r="198">
          <cell r="A198">
            <v>99900215</v>
          </cell>
          <cell r="B198">
            <v>0.74</v>
          </cell>
        </row>
        <row r="199">
          <cell r="A199">
            <v>99900133</v>
          </cell>
          <cell r="B199">
            <v>0.74</v>
          </cell>
        </row>
        <row r="200">
          <cell r="A200">
            <v>12965165</v>
          </cell>
          <cell r="B200">
            <v>40</v>
          </cell>
        </row>
        <row r="201">
          <cell r="A201">
            <v>88431928</v>
          </cell>
          <cell r="B201">
            <v>40</v>
          </cell>
        </row>
        <row r="202">
          <cell r="A202">
            <v>99900100</v>
          </cell>
          <cell r="B202">
            <v>0.74</v>
          </cell>
        </row>
        <row r="203">
          <cell r="A203">
            <v>12677848</v>
          </cell>
          <cell r="B203">
            <v>40</v>
          </cell>
        </row>
        <row r="204">
          <cell r="A204">
            <v>88431952</v>
          </cell>
          <cell r="B204">
            <v>40</v>
          </cell>
        </row>
        <row r="205">
          <cell r="A205">
            <v>99900366</v>
          </cell>
          <cell r="B205">
            <v>0.74</v>
          </cell>
        </row>
        <row r="206">
          <cell r="A206">
            <v>99900084</v>
          </cell>
          <cell r="B206">
            <v>0.74</v>
          </cell>
        </row>
        <row r="207">
          <cell r="A207">
            <v>99900085</v>
          </cell>
          <cell r="B207">
            <v>0.74</v>
          </cell>
        </row>
        <row r="208">
          <cell r="A208">
            <v>99900270</v>
          </cell>
          <cell r="B208">
            <v>0.74</v>
          </cell>
        </row>
        <row r="209">
          <cell r="A209">
            <v>88063058</v>
          </cell>
          <cell r="B209">
            <v>40</v>
          </cell>
        </row>
        <row r="210">
          <cell r="A210">
            <v>88432029</v>
          </cell>
          <cell r="B210">
            <v>40</v>
          </cell>
        </row>
        <row r="211">
          <cell r="A211">
            <v>99900126</v>
          </cell>
          <cell r="B211">
            <v>0.74</v>
          </cell>
        </row>
        <row r="212">
          <cell r="A212">
            <v>99900106</v>
          </cell>
          <cell r="B212">
            <v>0.74</v>
          </cell>
        </row>
        <row r="213">
          <cell r="A213">
            <v>99900328</v>
          </cell>
          <cell r="B213">
            <v>0.74</v>
          </cell>
        </row>
        <row r="214">
          <cell r="A214">
            <v>99900203</v>
          </cell>
          <cell r="B214">
            <v>0.74</v>
          </cell>
        </row>
        <row r="215">
          <cell r="A215">
            <v>30019228</v>
          </cell>
          <cell r="B215">
            <v>40</v>
          </cell>
        </row>
        <row r="216">
          <cell r="A216">
            <v>88432053</v>
          </cell>
          <cell r="B216">
            <v>40</v>
          </cell>
        </row>
        <row r="217">
          <cell r="A217">
            <v>99900204</v>
          </cell>
          <cell r="B217">
            <v>0.74</v>
          </cell>
        </row>
        <row r="218">
          <cell r="A218">
            <v>99900091</v>
          </cell>
          <cell r="B218">
            <v>0.74</v>
          </cell>
        </row>
        <row r="219">
          <cell r="A219">
            <v>99900365</v>
          </cell>
          <cell r="B219">
            <v>0.74</v>
          </cell>
        </row>
        <row r="220">
          <cell r="A220">
            <v>99900093</v>
          </cell>
          <cell r="B220">
            <v>0.74</v>
          </cell>
        </row>
        <row r="221">
          <cell r="A221">
            <v>99900127</v>
          </cell>
          <cell r="B221">
            <v>0.74</v>
          </cell>
        </row>
        <row r="222">
          <cell r="A222">
            <v>99900139</v>
          </cell>
          <cell r="B222">
            <v>0.74</v>
          </cell>
        </row>
        <row r="223">
          <cell r="A223">
            <v>99900099</v>
          </cell>
          <cell r="B223">
            <v>0.74</v>
          </cell>
        </row>
        <row r="224">
          <cell r="A224">
            <v>99900083</v>
          </cell>
          <cell r="B224">
            <v>0.74</v>
          </cell>
        </row>
        <row r="225">
          <cell r="A225">
            <v>99900329</v>
          </cell>
          <cell r="B225">
            <v>0.74</v>
          </cell>
        </row>
        <row r="226">
          <cell r="A226">
            <v>99900128</v>
          </cell>
          <cell r="B226">
            <v>0.74</v>
          </cell>
        </row>
        <row r="227">
          <cell r="A227">
            <v>99900216</v>
          </cell>
          <cell r="B227">
            <v>0.74</v>
          </cell>
        </row>
        <row r="228">
          <cell r="A228">
            <v>99900087</v>
          </cell>
          <cell r="B228">
            <v>0.74</v>
          </cell>
        </row>
        <row r="229">
          <cell r="A229">
            <v>99900095</v>
          </cell>
          <cell r="B229">
            <v>0.74</v>
          </cell>
        </row>
        <row r="230">
          <cell r="A230">
            <v>99900281</v>
          </cell>
          <cell r="B230">
            <v>0.74</v>
          </cell>
        </row>
        <row r="231">
          <cell r="A231">
            <v>99900305</v>
          </cell>
          <cell r="B231">
            <v>0.74</v>
          </cell>
        </row>
        <row r="232">
          <cell r="A232">
            <v>99900140</v>
          </cell>
          <cell r="B232">
            <v>0.74</v>
          </cell>
        </row>
        <row r="233">
          <cell r="A233">
            <v>99900289</v>
          </cell>
          <cell r="B233">
            <v>0.74</v>
          </cell>
        </row>
        <row r="234">
          <cell r="A234">
            <v>99900290</v>
          </cell>
          <cell r="B234">
            <v>0.74</v>
          </cell>
        </row>
        <row r="235">
          <cell r="A235">
            <v>99900217</v>
          </cell>
          <cell r="B235">
            <v>0.74</v>
          </cell>
        </row>
        <row r="236">
          <cell r="A236">
            <v>99900082</v>
          </cell>
          <cell r="B236">
            <v>0.74</v>
          </cell>
        </row>
        <row r="237">
          <cell r="A237">
            <v>99900129</v>
          </cell>
          <cell r="B237">
            <v>0.74</v>
          </cell>
        </row>
        <row r="238">
          <cell r="A238">
            <v>99900330</v>
          </cell>
          <cell r="B238">
            <v>0.74</v>
          </cell>
        </row>
        <row r="239">
          <cell r="A239">
            <v>99900088</v>
          </cell>
          <cell r="B239">
            <v>0.74</v>
          </cell>
        </row>
        <row r="240">
          <cell r="A240">
            <v>99900364</v>
          </cell>
          <cell r="B240">
            <v>0.74</v>
          </cell>
        </row>
        <row r="241">
          <cell r="A241">
            <v>99900218</v>
          </cell>
          <cell r="B241">
            <v>0.74</v>
          </cell>
        </row>
        <row r="242">
          <cell r="A242">
            <v>99900141</v>
          </cell>
          <cell r="B242">
            <v>0.74</v>
          </cell>
        </row>
        <row r="243">
          <cell r="A243">
            <v>99900130</v>
          </cell>
          <cell r="B243">
            <v>0.74</v>
          </cell>
        </row>
        <row r="244">
          <cell r="A244">
            <v>99900079</v>
          </cell>
          <cell r="B244">
            <v>0.74</v>
          </cell>
        </row>
        <row r="245">
          <cell r="A245">
            <v>99900282</v>
          </cell>
          <cell r="B245">
            <v>0.74</v>
          </cell>
        </row>
        <row r="246">
          <cell r="A246">
            <v>99900077</v>
          </cell>
          <cell r="B246">
            <v>0.74</v>
          </cell>
        </row>
        <row r="247">
          <cell r="A247">
            <v>99900142</v>
          </cell>
          <cell r="B247">
            <v>0.74</v>
          </cell>
        </row>
        <row r="248">
          <cell r="A248">
            <v>99900306</v>
          </cell>
          <cell r="B248">
            <v>0.74</v>
          </cell>
        </row>
        <row r="249">
          <cell r="A249">
            <v>99900131</v>
          </cell>
          <cell r="B249">
            <v>0.74</v>
          </cell>
        </row>
        <row r="250">
          <cell r="A250">
            <v>99900307</v>
          </cell>
          <cell r="B250">
            <v>0.74</v>
          </cell>
        </row>
        <row r="251">
          <cell r="A251">
            <v>99900081</v>
          </cell>
          <cell r="B251">
            <v>0.74</v>
          </cell>
        </row>
        <row r="252">
          <cell r="A252">
            <v>99900331</v>
          </cell>
          <cell r="B252">
            <v>0.74</v>
          </cell>
        </row>
        <row r="253">
          <cell r="A253">
            <v>99900219</v>
          </cell>
          <cell r="B253">
            <v>0.74</v>
          </cell>
        </row>
        <row r="254">
          <cell r="A254">
            <v>99900078</v>
          </cell>
          <cell r="B254">
            <v>0.74</v>
          </cell>
        </row>
        <row r="255">
          <cell r="A255">
            <v>99900075</v>
          </cell>
          <cell r="B255">
            <v>0.74</v>
          </cell>
        </row>
        <row r="256">
          <cell r="A256">
            <v>99900143</v>
          </cell>
          <cell r="B256">
            <v>0.74</v>
          </cell>
        </row>
        <row r="257">
          <cell r="A257">
            <v>99900071</v>
          </cell>
          <cell r="B257">
            <v>0.74</v>
          </cell>
        </row>
        <row r="258">
          <cell r="A258">
            <v>99000224</v>
          </cell>
          <cell r="B258">
            <v>0.74</v>
          </cell>
        </row>
        <row r="259">
          <cell r="A259">
            <v>99900144</v>
          </cell>
          <cell r="B259">
            <v>0.74</v>
          </cell>
        </row>
        <row r="260">
          <cell r="A260">
            <v>99900074</v>
          </cell>
          <cell r="B260">
            <v>0.74</v>
          </cell>
        </row>
        <row r="261">
          <cell r="A261">
            <v>99900068</v>
          </cell>
          <cell r="B261">
            <v>0.74</v>
          </cell>
        </row>
        <row r="262">
          <cell r="A262">
            <v>99900308</v>
          </cell>
          <cell r="B262">
            <v>0.74</v>
          </cell>
        </row>
        <row r="263">
          <cell r="A263">
            <v>99900309</v>
          </cell>
          <cell r="B263">
            <v>0.74</v>
          </cell>
        </row>
        <row r="264">
          <cell r="A264">
            <v>99900369</v>
          </cell>
          <cell r="B264">
            <v>0.74</v>
          </cell>
        </row>
        <row r="265">
          <cell r="A265">
            <v>99900220</v>
          </cell>
          <cell r="B265">
            <v>0.74</v>
          </cell>
        </row>
        <row r="266">
          <cell r="A266">
            <v>99900283</v>
          </cell>
          <cell r="B266">
            <v>0.74</v>
          </cell>
        </row>
        <row r="267">
          <cell r="A267">
            <v>99900070</v>
          </cell>
          <cell r="B267">
            <v>0.74</v>
          </cell>
        </row>
        <row r="268">
          <cell r="A268">
            <v>99900072</v>
          </cell>
          <cell r="B268">
            <v>0.74</v>
          </cell>
        </row>
        <row r="269">
          <cell r="A269">
            <v>99900284</v>
          </cell>
          <cell r="B269">
            <v>0.74</v>
          </cell>
        </row>
        <row r="270">
          <cell r="A270">
            <v>99900145</v>
          </cell>
          <cell r="B270">
            <v>0.74</v>
          </cell>
        </row>
        <row r="271">
          <cell r="A271">
            <v>99900221</v>
          </cell>
          <cell r="B271">
            <v>0.74</v>
          </cell>
        </row>
        <row r="272">
          <cell r="A272">
            <v>99900069</v>
          </cell>
          <cell r="B272">
            <v>0.74</v>
          </cell>
        </row>
        <row r="273">
          <cell r="A273">
            <v>99900368</v>
          </cell>
          <cell r="B273">
            <v>0.74</v>
          </cell>
        </row>
        <row r="274">
          <cell r="A274">
            <v>99900367</v>
          </cell>
          <cell r="B274">
            <v>0.74</v>
          </cell>
        </row>
        <row r="275">
          <cell r="A275">
            <v>99900310</v>
          </cell>
          <cell r="B275">
            <v>0.74</v>
          </cell>
        </row>
        <row r="276">
          <cell r="A276">
            <v>99900311</v>
          </cell>
          <cell r="B276">
            <v>0.74</v>
          </cell>
        </row>
        <row r="277">
          <cell r="A277">
            <v>99900067</v>
          </cell>
          <cell r="B277">
            <v>0.74</v>
          </cell>
        </row>
        <row r="278">
          <cell r="A278">
            <v>99900076</v>
          </cell>
          <cell r="B278">
            <v>0.74</v>
          </cell>
        </row>
        <row r="279">
          <cell r="A279">
            <v>99900332</v>
          </cell>
          <cell r="B279">
            <v>0.74</v>
          </cell>
        </row>
        <row r="280">
          <cell r="A280">
            <v>99900285</v>
          </cell>
          <cell r="B280">
            <v>0.74</v>
          </cell>
        </row>
        <row r="281">
          <cell r="A281">
            <v>99900066</v>
          </cell>
          <cell r="B281">
            <v>0.74</v>
          </cell>
        </row>
        <row r="282">
          <cell r="A282">
            <v>99900073</v>
          </cell>
          <cell r="B282">
            <v>0.74</v>
          </cell>
        </row>
        <row r="283">
          <cell r="A283">
            <v>99900360</v>
          </cell>
          <cell r="B283">
            <v>2.5</v>
          </cell>
        </row>
        <row r="284">
          <cell r="A284">
            <v>99900312</v>
          </cell>
          <cell r="B284">
            <v>2.5</v>
          </cell>
        </row>
        <row r="285">
          <cell r="A285">
            <v>99900357</v>
          </cell>
          <cell r="B285">
            <v>2.5</v>
          </cell>
        </row>
        <row r="286">
          <cell r="A286">
            <v>99900363</v>
          </cell>
          <cell r="B286">
            <v>2.5</v>
          </cell>
        </row>
        <row r="287">
          <cell r="A287">
            <v>99900362</v>
          </cell>
          <cell r="B287">
            <v>2.5</v>
          </cell>
        </row>
        <row r="288">
          <cell r="A288">
            <v>99900354</v>
          </cell>
          <cell r="B288">
            <v>2.5</v>
          </cell>
        </row>
        <row r="289">
          <cell r="A289">
            <v>99900321</v>
          </cell>
          <cell r="B289">
            <v>2.5</v>
          </cell>
        </row>
        <row r="290">
          <cell r="A290">
            <v>99900353</v>
          </cell>
          <cell r="B290">
            <v>2.5</v>
          </cell>
        </row>
        <row r="291">
          <cell r="A291">
            <v>99900352</v>
          </cell>
          <cell r="B291">
            <v>2.5</v>
          </cell>
        </row>
        <row r="292">
          <cell r="A292">
            <v>99900361</v>
          </cell>
          <cell r="B292">
            <v>2.5</v>
          </cell>
        </row>
        <row r="293">
          <cell r="A293">
            <v>99900297</v>
          </cell>
          <cell r="B293">
            <v>2.5</v>
          </cell>
        </row>
        <row r="294">
          <cell r="A294">
            <v>99900317</v>
          </cell>
          <cell r="B294">
            <v>2.5</v>
          </cell>
        </row>
        <row r="295">
          <cell r="A295">
            <v>99900298</v>
          </cell>
          <cell r="B295">
            <v>2.5</v>
          </cell>
        </row>
        <row r="296">
          <cell r="A296">
            <v>99900356</v>
          </cell>
          <cell r="B296">
            <v>2.5</v>
          </cell>
        </row>
        <row r="297">
          <cell r="A297">
            <v>99900318</v>
          </cell>
          <cell r="B297">
            <v>2.5</v>
          </cell>
        </row>
        <row r="298">
          <cell r="A298">
            <v>99900359</v>
          </cell>
          <cell r="B298">
            <v>2.5</v>
          </cell>
        </row>
        <row r="299">
          <cell r="A299">
            <v>99900319</v>
          </cell>
          <cell r="B299">
            <v>2.5</v>
          </cell>
        </row>
        <row r="300">
          <cell r="A300">
            <v>99900299</v>
          </cell>
          <cell r="B300">
            <v>2.5</v>
          </cell>
        </row>
        <row r="301">
          <cell r="A301">
            <v>99900322</v>
          </cell>
          <cell r="B301">
            <v>2.5</v>
          </cell>
        </row>
        <row r="302">
          <cell r="A302">
            <v>99900358</v>
          </cell>
          <cell r="B302">
            <v>2.5</v>
          </cell>
        </row>
        <row r="303">
          <cell r="A303">
            <v>99900351</v>
          </cell>
          <cell r="B303">
            <v>2.5</v>
          </cell>
        </row>
        <row r="304">
          <cell r="A304">
            <v>99900350</v>
          </cell>
          <cell r="B304">
            <v>2.5</v>
          </cell>
        </row>
        <row r="305">
          <cell r="A305">
            <v>99900241</v>
          </cell>
          <cell r="B305">
            <v>2.5</v>
          </cell>
        </row>
        <row r="306">
          <cell r="A306">
            <v>88327748</v>
          </cell>
          <cell r="B306">
            <v>2.5</v>
          </cell>
        </row>
        <row r="307">
          <cell r="A307">
            <v>88327756</v>
          </cell>
          <cell r="B307">
            <v>2.5</v>
          </cell>
        </row>
        <row r="308">
          <cell r="A308">
            <v>88327764</v>
          </cell>
          <cell r="B308">
            <v>2.5</v>
          </cell>
        </row>
        <row r="309">
          <cell r="A309">
            <v>88327772</v>
          </cell>
          <cell r="B309">
            <v>2.5</v>
          </cell>
        </row>
        <row r="310">
          <cell r="A310">
            <v>99900155</v>
          </cell>
          <cell r="B310">
            <v>2.5</v>
          </cell>
        </row>
        <row r="311">
          <cell r="A311">
            <v>30010488</v>
          </cell>
          <cell r="B311">
            <v>2.5</v>
          </cell>
        </row>
        <row r="312">
          <cell r="A312">
            <v>30010492</v>
          </cell>
          <cell r="B312">
            <v>2.5</v>
          </cell>
        </row>
        <row r="313">
          <cell r="A313">
            <v>30010496</v>
          </cell>
          <cell r="B313">
            <v>2.5</v>
          </cell>
        </row>
        <row r="314">
          <cell r="A314">
            <v>30010500</v>
          </cell>
          <cell r="B314">
            <v>2.5</v>
          </cell>
        </row>
        <row r="315">
          <cell r="A315">
            <v>99900053</v>
          </cell>
          <cell r="B315">
            <v>2.5</v>
          </cell>
        </row>
        <row r="316">
          <cell r="A316">
            <v>12629545</v>
          </cell>
          <cell r="B316">
            <v>2.5</v>
          </cell>
        </row>
        <row r="317">
          <cell r="A317">
            <v>12629546</v>
          </cell>
          <cell r="B317">
            <v>2.5</v>
          </cell>
        </row>
        <row r="318">
          <cell r="A318">
            <v>12629547</v>
          </cell>
          <cell r="B318">
            <v>2.5</v>
          </cell>
        </row>
        <row r="319">
          <cell r="A319">
            <v>12629548</v>
          </cell>
          <cell r="B319">
            <v>2.5</v>
          </cell>
        </row>
        <row r="320">
          <cell r="A320">
            <v>99900062</v>
          </cell>
          <cell r="B320">
            <v>2.5</v>
          </cell>
        </row>
        <row r="321">
          <cell r="A321">
            <v>99900134</v>
          </cell>
          <cell r="B321">
            <v>2.5</v>
          </cell>
        </row>
        <row r="322">
          <cell r="A322">
            <v>12977466</v>
          </cell>
          <cell r="B322">
            <v>2.5</v>
          </cell>
        </row>
        <row r="323">
          <cell r="A323">
            <v>12977465</v>
          </cell>
          <cell r="B323">
            <v>2.5</v>
          </cell>
        </row>
        <row r="324">
          <cell r="A324">
            <v>12977463</v>
          </cell>
          <cell r="B324">
            <v>2.5</v>
          </cell>
        </row>
        <row r="325">
          <cell r="A325">
            <v>12977462</v>
          </cell>
          <cell r="B325">
            <v>2.5</v>
          </cell>
        </row>
        <row r="326">
          <cell r="A326">
            <v>99900135</v>
          </cell>
          <cell r="B326">
            <v>2.5</v>
          </cell>
        </row>
        <row r="327">
          <cell r="A327">
            <v>12977473</v>
          </cell>
          <cell r="B327">
            <v>2.5</v>
          </cell>
        </row>
        <row r="328">
          <cell r="A328">
            <v>12977476</v>
          </cell>
          <cell r="B328">
            <v>2.5</v>
          </cell>
        </row>
        <row r="329">
          <cell r="A329">
            <v>12977475</v>
          </cell>
          <cell r="B329">
            <v>2.5</v>
          </cell>
        </row>
        <row r="330">
          <cell r="A330">
            <v>12977477</v>
          </cell>
          <cell r="B330">
            <v>2.5</v>
          </cell>
        </row>
        <row r="331">
          <cell r="A331">
            <v>99900277</v>
          </cell>
          <cell r="B331">
            <v>2.5</v>
          </cell>
        </row>
        <row r="332">
          <cell r="A332">
            <v>89197295</v>
          </cell>
          <cell r="B332">
            <v>2.5</v>
          </cell>
        </row>
        <row r="333">
          <cell r="A333">
            <v>99900064</v>
          </cell>
          <cell r="B333">
            <v>2.5</v>
          </cell>
        </row>
        <row r="334">
          <cell r="A334">
            <v>99900060</v>
          </cell>
          <cell r="B334">
            <v>2.5</v>
          </cell>
        </row>
        <row r="335">
          <cell r="A335">
            <v>99900054</v>
          </cell>
          <cell r="B335">
            <v>2.5</v>
          </cell>
        </row>
        <row r="336">
          <cell r="A336">
            <v>12795044</v>
          </cell>
          <cell r="B336">
            <v>2.5</v>
          </cell>
        </row>
        <row r="337">
          <cell r="A337">
            <v>12795046</v>
          </cell>
          <cell r="B337">
            <v>2.5</v>
          </cell>
        </row>
        <row r="338">
          <cell r="A338">
            <v>12795043</v>
          </cell>
          <cell r="B338">
            <v>2.5</v>
          </cell>
        </row>
        <row r="339">
          <cell r="A339">
            <v>12795045</v>
          </cell>
          <cell r="B339">
            <v>2.5</v>
          </cell>
        </row>
        <row r="340">
          <cell r="A340">
            <v>99900198</v>
          </cell>
          <cell r="B340">
            <v>2.5</v>
          </cell>
        </row>
        <row r="341">
          <cell r="A341">
            <v>99900056</v>
          </cell>
          <cell r="B341">
            <v>2.5</v>
          </cell>
        </row>
        <row r="342">
          <cell r="A342">
            <v>99900055</v>
          </cell>
          <cell r="B342">
            <v>2.5</v>
          </cell>
        </row>
        <row r="343">
          <cell r="A343">
            <v>99900278</v>
          </cell>
          <cell r="B343">
            <v>2.5</v>
          </cell>
        </row>
        <row r="344">
          <cell r="A344">
            <v>89197465</v>
          </cell>
          <cell r="B344">
            <v>2.5</v>
          </cell>
        </row>
        <row r="345">
          <cell r="A345">
            <v>99900132</v>
          </cell>
          <cell r="B345">
            <v>2.5</v>
          </cell>
        </row>
        <row r="346">
          <cell r="A346">
            <v>99900114</v>
          </cell>
          <cell r="B346">
            <v>2.5</v>
          </cell>
        </row>
        <row r="347">
          <cell r="A347">
            <v>12901840</v>
          </cell>
          <cell r="B347">
            <v>2.5</v>
          </cell>
        </row>
        <row r="348">
          <cell r="A348">
            <v>12901842</v>
          </cell>
          <cell r="B348">
            <v>2.5</v>
          </cell>
        </row>
        <row r="349">
          <cell r="A349">
            <v>12901844</v>
          </cell>
          <cell r="B349">
            <v>2.5</v>
          </cell>
        </row>
        <row r="350">
          <cell r="A350">
            <v>12901846</v>
          </cell>
          <cell r="B350">
            <v>2.5</v>
          </cell>
        </row>
        <row r="351">
          <cell r="A351">
            <v>99900049</v>
          </cell>
          <cell r="B351">
            <v>2.5</v>
          </cell>
        </row>
        <row r="352">
          <cell r="A352">
            <v>99900052</v>
          </cell>
          <cell r="B352">
            <v>2.5</v>
          </cell>
        </row>
        <row r="353">
          <cell r="A353">
            <v>99900242</v>
          </cell>
          <cell r="B353">
            <v>2.5</v>
          </cell>
        </row>
        <row r="354">
          <cell r="A354">
            <v>88327829</v>
          </cell>
          <cell r="B354">
            <v>2.5</v>
          </cell>
        </row>
        <row r="355">
          <cell r="A355">
            <v>88327837</v>
          </cell>
          <cell r="B355">
            <v>2.5</v>
          </cell>
        </row>
        <row r="356">
          <cell r="A356">
            <v>88327845</v>
          </cell>
          <cell r="B356">
            <v>2.5</v>
          </cell>
        </row>
        <row r="357">
          <cell r="A357">
            <v>88327853</v>
          </cell>
          <cell r="B357">
            <v>2.5</v>
          </cell>
        </row>
        <row r="358">
          <cell r="A358">
            <v>99900061</v>
          </cell>
          <cell r="B358">
            <v>2.5</v>
          </cell>
        </row>
        <row r="359">
          <cell r="A359">
            <v>99900046</v>
          </cell>
          <cell r="B359">
            <v>2.5</v>
          </cell>
        </row>
        <row r="360">
          <cell r="A360">
            <v>99900136</v>
          </cell>
          <cell r="B360">
            <v>2.5</v>
          </cell>
        </row>
        <row r="361">
          <cell r="A361">
            <v>12977484</v>
          </cell>
          <cell r="B361">
            <v>2.5</v>
          </cell>
        </row>
        <row r="362">
          <cell r="A362">
            <v>12977487</v>
          </cell>
          <cell r="B362">
            <v>2.5</v>
          </cell>
        </row>
        <row r="363">
          <cell r="A363">
            <v>12977486</v>
          </cell>
          <cell r="B363">
            <v>2.5</v>
          </cell>
        </row>
        <row r="364">
          <cell r="A364">
            <v>12977488</v>
          </cell>
          <cell r="B364">
            <v>2.5</v>
          </cell>
        </row>
        <row r="365">
          <cell r="A365">
            <v>99900027</v>
          </cell>
          <cell r="B365">
            <v>2.5</v>
          </cell>
        </row>
        <row r="366">
          <cell r="A366">
            <v>99900279</v>
          </cell>
          <cell r="B366">
            <v>2.5</v>
          </cell>
        </row>
        <row r="367">
          <cell r="A367">
            <v>89197813</v>
          </cell>
          <cell r="B367">
            <v>2.5</v>
          </cell>
        </row>
        <row r="368">
          <cell r="A368">
            <v>99900137</v>
          </cell>
          <cell r="B368">
            <v>2.5</v>
          </cell>
        </row>
        <row r="369">
          <cell r="A369">
            <v>12977508</v>
          </cell>
          <cell r="B369">
            <v>2.5</v>
          </cell>
        </row>
        <row r="370">
          <cell r="A370">
            <v>12977511</v>
          </cell>
          <cell r="B370">
            <v>2.5</v>
          </cell>
        </row>
        <row r="371">
          <cell r="A371">
            <v>12977510</v>
          </cell>
          <cell r="B371">
            <v>2.5</v>
          </cell>
        </row>
        <row r="372">
          <cell r="A372">
            <v>12977512</v>
          </cell>
          <cell r="B372">
            <v>2.5</v>
          </cell>
        </row>
        <row r="373">
          <cell r="A373">
            <v>99900036</v>
          </cell>
          <cell r="B373">
            <v>2.5</v>
          </cell>
        </row>
        <row r="374">
          <cell r="A374">
            <v>12629648</v>
          </cell>
          <cell r="B374">
            <v>2.5</v>
          </cell>
        </row>
        <row r="375">
          <cell r="A375">
            <v>12629649</v>
          </cell>
          <cell r="B375">
            <v>2.5</v>
          </cell>
        </row>
        <row r="376">
          <cell r="A376">
            <v>12629650</v>
          </cell>
          <cell r="B376">
            <v>2.5</v>
          </cell>
        </row>
        <row r="377">
          <cell r="A377">
            <v>12629651</v>
          </cell>
          <cell r="B377">
            <v>2.5</v>
          </cell>
        </row>
        <row r="378">
          <cell r="A378">
            <v>99900059</v>
          </cell>
          <cell r="B378">
            <v>2.5</v>
          </cell>
        </row>
        <row r="379">
          <cell r="A379">
            <v>99900115</v>
          </cell>
          <cell r="B379">
            <v>2.5</v>
          </cell>
        </row>
        <row r="380">
          <cell r="A380">
            <v>99900037</v>
          </cell>
          <cell r="B380">
            <v>2.5</v>
          </cell>
        </row>
        <row r="381">
          <cell r="A381">
            <v>12629666</v>
          </cell>
          <cell r="B381">
            <v>2.5</v>
          </cell>
        </row>
        <row r="382">
          <cell r="A382">
            <v>12629667</v>
          </cell>
          <cell r="B382">
            <v>2.5</v>
          </cell>
        </row>
        <row r="383">
          <cell r="A383">
            <v>12629668</v>
          </cell>
          <cell r="B383">
            <v>2.5</v>
          </cell>
        </row>
        <row r="384">
          <cell r="A384">
            <v>12629669</v>
          </cell>
          <cell r="B384">
            <v>2.5</v>
          </cell>
        </row>
        <row r="385">
          <cell r="A385">
            <v>99900212</v>
          </cell>
          <cell r="B385">
            <v>2.5</v>
          </cell>
        </row>
        <row r="386">
          <cell r="A386">
            <v>99900243</v>
          </cell>
          <cell r="B386">
            <v>2.5</v>
          </cell>
        </row>
        <row r="387">
          <cell r="A387">
            <v>88327926</v>
          </cell>
          <cell r="B387">
            <v>2.5</v>
          </cell>
        </row>
        <row r="388">
          <cell r="A388">
            <v>88327934</v>
          </cell>
          <cell r="B388">
            <v>2.5</v>
          </cell>
        </row>
        <row r="389">
          <cell r="A389">
            <v>88327942</v>
          </cell>
          <cell r="B389">
            <v>2.5</v>
          </cell>
        </row>
        <row r="390">
          <cell r="A390">
            <v>88327950</v>
          </cell>
          <cell r="B390">
            <v>2.5</v>
          </cell>
        </row>
        <row r="391">
          <cell r="A391">
            <v>99900280</v>
          </cell>
          <cell r="B391">
            <v>2.5</v>
          </cell>
        </row>
        <row r="392">
          <cell r="A392">
            <v>89198089</v>
          </cell>
          <cell r="B392">
            <v>2.5</v>
          </cell>
        </row>
        <row r="393">
          <cell r="A393">
            <v>99900138</v>
          </cell>
          <cell r="B393">
            <v>2.5</v>
          </cell>
        </row>
        <row r="394">
          <cell r="A394">
            <v>12977519</v>
          </cell>
          <cell r="B394">
            <v>2.5</v>
          </cell>
        </row>
        <row r="395">
          <cell r="A395">
            <v>12977522</v>
          </cell>
          <cell r="B395">
            <v>2.5</v>
          </cell>
        </row>
        <row r="396">
          <cell r="A396">
            <v>12977521</v>
          </cell>
          <cell r="B396">
            <v>2.5</v>
          </cell>
        </row>
        <row r="397">
          <cell r="A397">
            <v>12977523</v>
          </cell>
          <cell r="B397">
            <v>2.5</v>
          </cell>
        </row>
        <row r="398">
          <cell r="A398">
            <v>99900044</v>
          </cell>
          <cell r="B398">
            <v>2.5</v>
          </cell>
        </row>
        <row r="399">
          <cell r="A399">
            <v>12629684</v>
          </cell>
          <cell r="B399">
            <v>2.5</v>
          </cell>
        </row>
        <row r="400">
          <cell r="A400">
            <v>12629685</v>
          </cell>
          <cell r="B400">
            <v>2.5</v>
          </cell>
        </row>
        <row r="401">
          <cell r="A401">
            <v>12629686</v>
          </cell>
          <cell r="B401">
            <v>2.5</v>
          </cell>
        </row>
        <row r="402">
          <cell r="A402">
            <v>12629687</v>
          </cell>
          <cell r="B402">
            <v>2.5</v>
          </cell>
        </row>
        <row r="403">
          <cell r="A403">
            <v>99900038</v>
          </cell>
          <cell r="B403">
            <v>2.5</v>
          </cell>
        </row>
        <row r="404">
          <cell r="A404">
            <v>99900244</v>
          </cell>
          <cell r="B404">
            <v>2.5</v>
          </cell>
        </row>
        <row r="405">
          <cell r="A405">
            <v>88328000</v>
          </cell>
          <cell r="B405">
            <v>2.5</v>
          </cell>
        </row>
        <row r="406">
          <cell r="A406">
            <v>88328019</v>
          </cell>
          <cell r="B406">
            <v>2.5</v>
          </cell>
        </row>
        <row r="407">
          <cell r="A407">
            <v>88328027</v>
          </cell>
          <cell r="B407">
            <v>2.5</v>
          </cell>
        </row>
        <row r="408">
          <cell r="A408">
            <v>88328035</v>
          </cell>
          <cell r="B408">
            <v>2.5</v>
          </cell>
        </row>
        <row r="409">
          <cell r="A409">
            <v>99900199</v>
          </cell>
          <cell r="B409">
            <v>2.5</v>
          </cell>
        </row>
        <row r="410">
          <cell r="A410">
            <v>30063530</v>
          </cell>
          <cell r="B410">
            <v>2.5</v>
          </cell>
        </row>
        <row r="411">
          <cell r="A411">
            <v>30063532</v>
          </cell>
          <cell r="B411">
            <v>2.5</v>
          </cell>
        </row>
        <row r="412">
          <cell r="A412">
            <v>30063531</v>
          </cell>
          <cell r="B412">
            <v>2.5</v>
          </cell>
        </row>
        <row r="413">
          <cell r="A413">
            <v>30063533</v>
          </cell>
          <cell r="B413">
            <v>2.5</v>
          </cell>
        </row>
        <row r="414">
          <cell r="A414">
            <v>99900200</v>
          </cell>
          <cell r="B414">
            <v>2.5</v>
          </cell>
        </row>
        <row r="415">
          <cell r="A415">
            <v>30063540</v>
          </cell>
          <cell r="B415">
            <v>2.5</v>
          </cell>
        </row>
        <row r="416">
          <cell r="A416">
            <v>30063542</v>
          </cell>
          <cell r="B416">
            <v>2.5</v>
          </cell>
        </row>
        <row r="417">
          <cell r="A417">
            <v>30063541</v>
          </cell>
          <cell r="B417">
            <v>2.5</v>
          </cell>
        </row>
        <row r="418">
          <cell r="A418">
            <v>30063543</v>
          </cell>
          <cell r="B418">
            <v>2.5</v>
          </cell>
        </row>
        <row r="419">
          <cell r="A419">
            <v>99900042</v>
          </cell>
          <cell r="B419">
            <v>2.5</v>
          </cell>
        </row>
        <row r="420">
          <cell r="A420">
            <v>99900045</v>
          </cell>
          <cell r="B420">
            <v>2.5</v>
          </cell>
        </row>
        <row r="421">
          <cell r="A421">
            <v>99900047</v>
          </cell>
          <cell r="B421">
            <v>2.5</v>
          </cell>
        </row>
        <row r="422">
          <cell r="A422">
            <v>99900039</v>
          </cell>
          <cell r="B422">
            <v>2.5</v>
          </cell>
        </row>
        <row r="423">
          <cell r="A423">
            <v>99900205</v>
          </cell>
          <cell r="B423">
            <v>2.5</v>
          </cell>
        </row>
        <row r="424">
          <cell r="A424">
            <v>30063550</v>
          </cell>
          <cell r="B424">
            <v>2.5</v>
          </cell>
        </row>
        <row r="425">
          <cell r="A425">
            <v>30063553</v>
          </cell>
          <cell r="B425">
            <v>2.5</v>
          </cell>
        </row>
        <row r="426">
          <cell r="A426">
            <v>30063552</v>
          </cell>
          <cell r="B426">
            <v>2.5</v>
          </cell>
        </row>
        <row r="427">
          <cell r="A427">
            <v>30063554</v>
          </cell>
          <cell r="B427">
            <v>2.5</v>
          </cell>
        </row>
        <row r="428">
          <cell r="A428">
            <v>99900030</v>
          </cell>
          <cell r="B428">
            <v>2.5</v>
          </cell>
        </row>
        <row r="429">
          <cell r="A429">
            <v>12629729</v>
          </cell>
          <cell r="B429">
            <v>2.5</v>
          </cell>
        </row>
        <row r="430">
          <cell r="A430">
            <v>12629730</v>
          </cell>
          <cell r="B430">
            <v>2.5</v>
          </cell>
        </row>
        <row r="431">
          <cell r="A431">
            <v>12629731</v>
          </cell>
          <cell r="B431">
            <v>2.5</v>
          </cell>
        </row>
        <row r="432">
          <cell r="A432">
            <v>12629732</v>
          </cell>
          <cell r="B432">
            <v>2.5</v>
          </cell>
        </row>
        <row r="433">
          <cell r="A433">
            <v>99900323</v>
          </cell>
          <cell r="B433">
            <v>2.5</v>
          </cell>
        </row>
        <row r="434">
          <cell r="A434">
            <v>99900245</v>
          </cell>
          <cell r="B434">
            <v>2.5</v>
          </cell>
        </row>
        <row r="435">
          <cell r="A435">
            <v>99900206</v>
          </cell>
          <cell r="B435">
            <v>2.5</v>
          </cell>
        </row>
        <row r="436">
          <cell r="A436">
            <v>99900146</v>
          </cell>
          <cell r="B436">
            <v>2.5</v>
          </cell>
        </row>
        <row r="437">
          <cell r="A437">
            <v>99900028</v>
          </cell>
          <cell r="B437">
            <v>2.5</v>
          </cell>
        </row>
        <row r="438">
          <cell r="A438">
            <v>99900048</v>
          </cell>
          <cell r="B438">
            <v>2.5</v>
          </cell>
        </row>
        <row r="439">
          <cell r="A439">
            <v>99900034</v>
          </cell>
          <cell r="B439">
            <v>2.5</v>
          </cell>
        </row>
        <row r="440">
          <cell r="A440">
            <v>99900116</v>
          </cell>
          <cell r="B440">
            <v>2.5</v>
          </cell>
        </row>
        <row r="441">
          <cell r="A441">
            <v>99900246</v>
          </cell>
          <cell r="B441">
            <v>2.5</v>
          </cell>
        </row>
        <row r="442">
          <cell r="A442">
            <v>99900247</v>
          </cell>
          <cell r="B442">
            <v>2.5</v>
          </cell>
        </row>
        <row r="443">
          <cell r="A443">
            <v>99900153</v>
          </cell>
          <cell r="B443">
            <v>2.5</v>
          </cell>
        </row>
        <row r="444">
          <cell r="A444">
            <v>99900051</v>
          </cell>
          <cell r="B444">
            <v>2.5</v>
          </cell>
        </row>
        <row r="445">
          <cell r="A445">
            <v>99900324</v>
          </cell>
          <cell r="B445">
            <v>2.5</v>
          </cell>
        </row>
        <row r="446">
          <cell r="A446">
            <v>99900154</v>
          </cell>
          <cell r="B446">
            <v>2.5</v>
          </cell>
        </row>
        <row r="447">
          <cell r="A447">
            <v>99900117</v>
          </cell>
          <cell r="B447">
            <v>2.5</v>
          </cell>
        </row>
        <row r="448">
          <cell r="A448">
            <v>99900065</v>
          </cell>
          <cell r="B448">
            <v>2.5</v>
          </cell>
        </row>
        <row r="449">
          <cell r="A449">
            <v>99900058</v>
          </cell>
          <cell r="B449">
            <v>2.5</v>
          </cell>
        </row>
        <row r="450">
          <cell r="A450">
            <v>99900213</v>
          </cell>
          <cell r="B450">
            <v>2.5</v>
          </cell>
        </row>
        <row r="451">
          <cell r="A451">
            <v>99900041</v>
          </cell>
          <cell r="B451">
            <v>2.5</v>
          </cell>
        </row>
        <row r="452">
          <cell r="A452">
            <v>99900300</v>
          </cell>
          <cell r="B452">
            <v>2.5</v>
          </cell>
        </row>
        <row r="453">
          <cell r="A453">
            <v>99900040</v>
          </cell>
          <cell r="B453">
            <v>2.5</v>
          </cell>
        </row>
        <row r="454">
          <cell r="A454">
            <v>99900050</v>
          </cell>
          <cell r="B454">
            <v>2.5</v>
          </cell>
        </row>
        <row r="455">
          <cell r="A455">
            <v>99900032</v>
          </cell>
          <cell r="B455">
            <v>2.5</v>
          </cell>
        </row>
        <row r="456">
          <cell r="A456">
            <v>99900033</v>
          </cell>
          <cell r="B456">
            <v>2.5</v>
          </cell>
        </row>
        <row r="457">
          <cell r="A457">
            <v>99900118</v>
          </cell>
          <cell r="B457">
            <v>2.5</v>
          </cell>
        </row>
        <row r="458">
          <cell r="A458">
            <v>99900301</v>
          </cell>
          <cell r="B458">
            <v>2.5</v>
          </cell>
        </row>
        <row r="459">
          <cell r="A459">
            <v>99900029</v>
          </cell>
          <cell r="B459">
            <v>2.5</v>
          </cell>
        </row>
        <row r="460">
          <cell r="A460">
            <v>99900302</v>
          </cell>
          <cell r="B460">
            <v>2.5</v>
          </cell>
        </row>
        <row r="461">
          <cell r="A461">
            <v>99900031</v>
          </cell>
          <cell r="B461">
            <v>2.5</v>
          </cell>
        </row>
        <row r="462">
          <cell r="A462">
            <v>99900223</v>
          </cell>
          <cell r="B462">
            <v>2.5</v>
          </cell>
        </row>
        <row r="463">
          <cell r="A463">
            <v>99900023</v>
          </cell>
          <cell r="B463">
            <v>2.5</v>
          </cell>
        </row>
        <row r="464">
          <cell r="A464">
            <v>99900043</v>
          </cell>
          <cell r="B464">
            <v>2.5</v>
          </cell>
        </row>
        <row r="465">
          <cell r="A465">
            <v>99900325</v>
          </cell>
          <cell r="B465">
            <v>2.5</v>
          </cell>
        </row>
        <row r="466">
          <cell r="A466">
            <v>99900207</v>
          </cell>
          <cell r="B466">
            <v>2.5</v>
          </cell>
        </row>
        <row r="467">
          <cell r="A467">
            <v>99900248</v>
          </cell>
          <cell r="B467">
            <v>2.5</v>
          </cell>
        </row>
        <row r="468">
          <cell r="A468">
            <v>99900035</v>
          </cell>
          <cell r="B468">
            <v>2.5</v>
          </cell>
        </row>
        <row r="469">
          <cell r="A469">
            <v>99900252</v>
          </cell>
          <cell r="B469">
            <v>2.5</v>
          </cell>
        </row>
        <row r="470">
          <cell r="A470">
            <v>99900119</v>
          </cell>
          <cell r="B470">
            <v>2.5</v>
          </cell>
        </row>
        <row r="471">
          <cell r="A471">
            <v>99900303</v>
          </cell>
          <cell r="B471">
            <v>2.5</v>
          </cell>
        </row>
        <row r="472">
          <cell r="A472">
            <v>99900063</v>
          </cell>
          <cell r="B472">
            <v>2.5</v>
          </cell>
        </row>
        <row r="473">
          <cell r="A473">
            <v>99900025</v>
          </cell>
          <cell r="B473">
            <v>2.5</v>
          </cell>
        </row>
        <row r="474">
          <cell r="A474">
            <v>99900022</v>
          </cell>
          <cell r="B474">
            <v>2.5</v>
          </cell>
        </row>
        <row r="475">
          <cell r="A475">
            <v>99900208</v>
          </cell>
          <cell r="B475">
            <v>2.5</v>
          </cell>
        </row>
        <row r="476">
          <cell r="A476">
            <v>99900120</v>
          </cell>
          <cell r="B476">
            <v>2.5</v>
          </cell>
        </row>
        <row r="477">
          <cell r="A477">
            <v>99900147</v>
          </cell>
          <cell r="B477">
            <v>2.5</v>
          </cell>
        </row>
        <row r="478">
          <cell r="A478">
            <v>99900024</v>
          </cell>
          <cell r="B478">
            <v>2.5</v>
          </cell>
        </row>
        <row r="479">
          <cell r="A479">
            <v>99900214</v>
          </cell>
          <cell r="B479">
            <v>2.5</v>
          </cell>
        </row>
        <row r="480">
          <cell r="A480">
            <v>99900019</v>
          </cell>
          <cell r="B480">
            <v>2.5</v>
          </cell>
        </row>
        <row r="481">
          <cell r="A481">
            <v>99900249</v>
          </cell>
          <cell r="B481">
            <v>2.5</v>
          </cell>
        </row>
        <row r="482">
          <cell r="A482">
            <v>99900222</v>
          </cell>
          <cell r="B482">
            <v>2.5</v>
          </cell>
        </row>
        <row r="483">
          <cell r="A483">
            <v>99900018</v>
          </cell>
          <cell r="B483">
            <v>2.5</v>
          </cell>
        </row>
        <row r="484">
          <cell r="A484">
            <v>99900020</v>
          </cell>
          <cell r="B484">
            <v>2.5</v>
          </cell>
        </row>
        <row r="485">
          <cell r="A485">
            <v>99900026</v>
          </cell>
          <cell r="B485">
            <v>2.5</v>
          </cell>
        </row>
        <row r="486">
          <cell r="A486">
            <v>99900209</v>
          </cell>
          <cell r="B486">
            <v>2.5</v>
          </cell>
        </row>
        <row r="487">
          <cell r="A487">
            <v>99900148</v>
          </cell>
          <cell r="B487">
            <v>2.5</v>
          </cell>
        </row>
        <row r="488">
          <cell r="A488">
            <v>99900149</v>
          </cell>
          <cell r="B488">
            <v>2.5</v>
          </cell>
        </row>
        <row r="489">
          <cell r="A489">
            <v>99900250</v>
          </cell>
          <cell r="B489">
            <v>2.5</v>
          </cell>
        </row>
        <row r="490">
          <cell r="A490">
            <v>99900013</v>
          </cell>
          <cell r="B490">
            <v>2.5</v>
          </cell>
        </row>
        <row r="491">
          <cell r="A491">
            <v>99900016</v>
          </cell>
          <cell r="B491">
            <v>2.5</v>
          </cell>
        </row>
        <row r="492">
          <cell r="A492">
            <v>99900251</v>
          </cell>
          <cell r="B492">
            <v>2.5</v>
          </cell>
        </row>
        <row r="493">
          <cell r="A493">
            <v>99900017</v>
          </cell>
          <cell r="B493">
            <v>2.5</v>
          </cell>
        </row>
        <row r="494">
          <cell r="A494">
            <v>99900150</v>
          </cell>
          <cell r="B494">
            <v>2.5</v>
          </cell>
        </row>
        <row r="495">
          <cell r="A495">
            <v>99900121</v>
          </cell>
          <cell r="B495">
            <v>2.5</v>
          </cell>
        </row>
        <row r="496">
          <cell r="A496">
            <v>99900151</v>
          </cell>
          <cell r="B496">
            <v>2.5</v>
          </cell>
        </row>
        <row r="497">
          <cell r="A497">
            <v>99900010</v>
          </cell>
          <cell r="B497">
            <v>2.5</v>
          </cell>
        </row>
        <row r="498">
          <cell r="A498">
            <v>99900210</v>
          </cell>
          <cell r="B498">
            <v>2.5</v>
          </cell>
        </row>
        <row r="499">
          <cell r="A499">
            <v>99900355</v>
          </cell>
          <cell r="B499">
            <v>2.5</v>
          </cell>
        </row>
        <row r="500">
          <cell r="A500">
            <v>99900211</v>
          </cell>
          <cell r="B500">
            <v>2.5</v>
          </cell>
        </row>
        <row r="501">
          <cell r="A501">
            <v>99900152</v>
          </cell>
          <cell r="B501">
            <v>2.5</v>
          </cell>
        </row>
        <row r="502">
          <cell r="A502">
            <v>99900011</v>
          </cell>
          <cell r="B502">
            <v>2.5</v>
          </cell>
        </row>
        <row r="503">
          <cell r="A503">
            <v>99900014</v>
          </cell>
          <cell r="B503">
            <v>2.5</v>
          </cell>
        </row>
        <row r="504">
          <cell r="A504">
            <v>99000225</v>
          </cell>
          <cell r="B504">
            <v>2.5</v>
          </cell>
        </row>
        <row r="505">
          <cell r="A505">
            <v>99900286</v>
          </cell>
          <cell r="B505">
            <v>2.5</v>
          </cell>
        </row>
        <row r="506">
          <cell r="A506">
            <v>99900012</v>
          </cell>
          <cell r="B506">
            <v>2.5</v>
          </cell>
        </row>
        <row r="507">
          <cell r="A507">
            <v>99900287</v>
          </cell>
          <cell r="B507">
            <v>2.7</v>
          </cell>
        </row>
        <row r="508">
          <cell r="A508">
            <v>99900122</v>
          </cell>
          <cell r="B508">
            <v>2.5</v>
          </cell>
        </row>
        <row r="509">
          <cell r="A509">
            <v>99900021</v>
          </cell>
          <cell r="B509">
            <v>2.5</v>
          </cell>
        </row>
        <row r="510">
          <cell r="A510">
            <v>99900057</v>
          </cell>
          <cell r="B510">
            <v>2.5</v>
          </cell>
        </row>
        <row r="511">
          <cell r="A511">
            <v>99900015</v>
          </cell>
          <cell r="B511">
            <v>2.5</v>
          </cell>
        </row>
        <row r="512">
          <cell r="A512">
            <v>99900314</v>
          </cell>
          <cell r="B512">
            <v>2.5</v>
          </cell>
        </row>
        <row r="513">
          <cell r="A513">
            <v>99900320</v>
          </cell>
          <cell r="B513">
            <v>2.5</v>
          </cell>
        </row>
        <row r="514">
          <cell r="A514">
            <v>99900313</v>
          </cell>
          <cell r="B514">
            <v>2.5</v>
          </cell>
        </row>
        <row r="515">
          <cell r="A515">
            <v>99900315</v>
          </cell>
          <cell r="B515">
            <v>2.5</v>
          </cell>
        </row>
        <row r="516">
          <cell r="A516">
            <v>99900345</v>
          </cell>
          <cell r="B516">
            <v>10</v>
          </cell>
        </row>
        <row r="517">
          <cell r="A517">
            <v>99900347</v>
          </cell>
          <cell r="B517">
            <v>2.5</v>
          </cell>
        </row>
        <row r="518">
          <cell r="A518">
            <v>99900168</v>
          </cell>
          <cell r="B518">
            <v>10</v>
          </cell>
        </row>
        <row r="519">
          <cell r="A519">
            <v>99900183</v>
          </cell>
          <cell r="B519">
            <v>10</v>
          </cell>
        </row>
        <row r="520">
          <cell r="A520">
            <v>99900169</v>
          </cell>
          <cell r="B520">
            <v>10</v>
          </cell>
        </row>
        <row r="521">
          <cell r="A521">
            <v>99900239</v>
          </cell>
          <cell r="B521">
            <v>10</v>
          </cell>
        </row>
        <row r="522">
          <cell r="A522">
            <v>99900240</v>
          </cell>
          <cell r="B522">
            <v>10</v>
          </cell>
        </row>
        <row r="523">
          <cell r="A523">
            <v>99900170</v>
          </cell>
          <cell r="B523">
            <v>10</v>
          </cell>
        </row>
        <row r="524">
          <cell r="A524">
            <v>99900184</v>
          </cell>
          <cell r="B524">
            <v>10</v>
          </cell>
        </row>
        <row r="525">
          <cell r="A525">
            <v>99900185</v>
          </cell>
          <cell r="B525">
            <v>10</v>
          </cell>
        </row>
        <row r="526">
          <cell r="A526">
            <v>99900171</v>
          </cell>
          <cell r="B526">
            <v>10</v>
          </cell>
        </row>
        <row r="527">
          <cell r="A527">
            <v>99900253</v>
          </cell>
          <cell r="B527">
            <v>10</v>
          </cell>
        </row>
        <row r="528">
          <cell r="A528">
            <v>99900254</v>
          </cell>
          <cell r="B528">
            <v>10</v>
          </cell>
        </row>
        <row r="529">
          <cell r="A529">
            <v>99900255</v>
          </cell>
          <cell r="B529">
            <v>10</v>
          </cell>
        </row>
        <row r="530">
          <cell r="A530">
            <v>99900256</v>
          </cell>
          <cell r="B530">
            <v>10</v>
          </cell>
        </row>
        <row r="531">
          <cell r="A531">
            <v>99900257</v>
          </cell>
          <cell r="B531">
            <v>10</v>
          </cell>
        </row>
        <row r="532">
          <cell r="A532">
            <v>99900258</v>
          </cell>
          <cell r="B532">
            <v>10</v>
          </cell>
        </row>
        <row r="533">
          <cell r="A533">
            <v>99900259</v>
          </cell>
          <cell r="B533">
            <v>10</v>
          </cell>
        </row>
        <row r="534">
          <cell r="A534">
            <v>99900260</v>
          </cell>
          <cell r="B534">
            <v>10</v>
          </cell>
        </row>
        <row r="535">
          <cell r="A535">
            <v>99900107</v>
          </cell>
          <cell r="B535">
            <v>10</v>
          </cell>
        </row>
        <row r="536">
          <cell r="A536">
            <v>99900108</v>
          </cell>
          <cell r="B536">
            <v>10</v>
          </cell>
        </row>
        <row r="537">
          <cell r="A537">
            <v>99900333</v>
          </cell>
          <cell r="B537">
            <v>10</v>
          </cell>
        </row>
        <row r="538">
          <cell r="A538">
            <v>99900334</v>
          </cell>
          <cell r="B538">
            <v>10</v>
          </cell>
        </row>
        <row r="539">
          <cell r="A539">
            <v>99900346</v>
          </cell>
          <cell r="B539">
            <v>0.74</v>
          </cell>
        </row>
        <row r="540">
          <cell r="A540">
            <v>99900109</v>
          </cell>
          <cell r="B540">
            <v>10</v>
          </cell>
        </row>
        <row r="541">
          <cell r="A541">
            <v>99900261</v>
          </cell>
          <cell r="B541">
            <v>10</v>
          </cell>
        </row>
        <row r="542">
          <cell r="A542">
            <v>99900262</v>
          </cell>
          <cell r="B542">
            <v>10</v>
          </cell>
        </row>
        <row r="543">
          <cell r="A543">
            <v>99900263</v>
          </cell>
          <cell r="B543">
            <v>10</v>
          </cell>
        </row>
        <row r="544">
          <cell r="A544">
            <v>99900264</v>
          </cell>
          <cell r="B544">
            <v>10</v>
          </cell>
        </row>
        <row r="545">
          <cell r="A545">
            <v>99900110</v>
          </cell>
          <cell r="B545">
            <v>10</v>
          </cell>
        </row>
        <row r="546">
          <cell r="A546">
            <v>99900234</v>
          </cell>
          <cell r="B546">
            <v>10</v>
          </cell>
        </row>
        <row r="547">
          <cell r="A547">
            <v>99900235</v>
          </cell>
          <cell r="B547">
            <v>10</v>
          </cell>
        </row>
        <row r="548">
          <cell r="A548">
            <v>99900224</v>
          </cell>
          <cell r="B548">
            <v>10</v>
          </cell>
        </row>
        <row r="549">
          <cell r="A549">
            <v>99900225</v>
          </cell>
          <cell r="B549">
            <v>10</v>
          </cell>
        </row>
        <row r="550">
          <cell r="A550">
            <v>99900236</v>
          </cell>
          <cell r="B550">
            <v>10</v>
          </cell>
        </row>
        <row r="551">
          <cell r="A551">
            <v>99900226</v>
          </cell>
          <cell r="B551">
            <v>10</v>
          </cell>
        </row>
        <row r="552">
          <cell r="A552">
            <v>99900227</v>
          </cell>
          <cell r="B552">
            <v>10</v>
          </cell>
        </row>
        <row r="553">
          <cell r="A553">
            <v>99900172</v>
          </cell>
          <cell r="B553">
            <v>10</v>
          </cell>
        </row>
        <row r="554">
          <cell r="A554">
            <v>99900186</v>
          </cell>
          <cell r="B554">
            <v>10</v>
          </cell>
        </row>
        <row r="555">
          <cell r="A555">
            <v>99900187</v>
          </cell>
          <cell r="B555">
            <v>10</v>
          </cell>
        </row>
        <row r="556">
          <cell r="A556">
            <v>99900173</v>
          </cell>
          <cell r="B556">
            <v>10</v>
          </cell>
        </row>
        <row r="557">
          <cell r="A557">
            <v>99900232</v>
          </cell>
          <cell r="B557">
            <v>10</v>
          </cell>
        </row>
        <row r="558">
          <cell r="A558">
            <v>99900233</v>
          </cell>
          <cell r="B558">
            <v>10</v>
          </cell>
        </row>
        <row r="559">
          <cell r="A559">
            <v>99900188</v>
          </cell>
          <cell r="B559">
            <v>10</v>
          </cell>
        </row>
        <row r="560">
          <cell r="A560">
            <v>99900189</v>
          </cell>
          <cell r="B560">
            <v>10</v>
          </cell>
        </row>
        <row r="561">
          <cell r="A561">
            <v>99900190</v>
          </cell>
          <cell r="B561">
            <v>10</v>
          </cell>
        </row>
        <row r="562">
          <cell r="A562">
            <v>99900228</v>
          </cell>
          <cell r="B562">
            <v>10</v>
          </cell>
        </row>
        <row r="563">
          <cell r="A563">
            <v>99900229</v>
          </cell>
          <cell r="B563">
            <v>10</v>
          </cell>
        </row>
        <row r="564">
          <cell r="A564">
            <v>99900174</v>
          </cell>
          <cell r="B564">
            <v>10</v>
          </cell>
        </row>
        <row r="565">
          <cell r="A565">
            <v>99900191</v>
          </cell>
          <cell r="B565">
            <v>10</v>
          </cell>
        </row>
        <row r="566">
          <cell r="A566">
            <v>99900192</v>
          </cell>
          <cell r="B566">
            <v>10</v>
          </cell>
        </row>
        <row r="567">
          <cell r="A567">
            <v>99900175</v>
          </cell>
          <cell r="B567">
            <v>10</v>
          </cell>
        </row>
        <row r="568">
          <cell r="A568">
            <v>99900230</v>
          </cell>
          <cell r="B568">
            <v>10</v>
          </cell>
        </row>
        <row r="569">
          <cell r="A569">
            <v>99900231</v>
          </cell>
          <cell r="B569">
            <v>10</v>
          </cell>
        </row>
        <row r="570">
          <cell r="A570">
            <v>99900193</v>
          </cell>
          <cell r="B570">
            <v>10</v>
          </cell>
        </row>
        <row r="571">
          <cell r="A571">
            <v>99900194</v>
          </cell>
          <cell r="B571">
            <v>10</v>
          </cell>
        </row>
        <row r="572">
          <cell r="A572">
            <v>99900195</v>
          </cell>
          <cell r="B572">
            <v>10</v>
          </cell>
        </row>
        <row r="573">
          <cell r="A573">
            <v>99900337</v>
          </cell>
          <cell r="B573">
            <v>10</v>
          </cell>
        </row>
        <row r="574">
          <cell r="A574">
            <v>99900112</v>
          </cell>
          <cell r="B574">
            <v>10</v>
          </cell>
        </row>
        <row r="575">
          <cell r="A575">
            <v>99900111</v>
          </cell>
          <cell r="B575">
            <v>10</v>
          </cell>
        </row>
        <row r="576">
          <cell r="A576">
            <v>99900336</v>
          </cell>
          <cell r="B576">
            <v>10</v>
          </cell>
        </row>
        <row r="577">
          <cell r="A577">
            <v>99900237</v>
          </cell>
          <cell r="B577">
            <v>10</v>
          </cell>
        </row>
        <row r="578">
          <cell r="A578">
            <v>99900238</v>
          </cell>
          <cell r="B578">
            <v>10</v>
          </cell>
        </row>
        <row r="579">
          <cell r="A579">
            <v>99900176</v>
          </cell>
          <cell r="B579">
            <v>10</v>
          </cell>
        </row>
        <row r="580">
          <cell r="A580">
            <v>99900197</v>
          </cell>
          <cell r="B580">
            <v>10</v>
          </cell>
        </row>
        <row r="581">
          <cell r="A581">
            <v>99900196</v>
          </cell>
          <cell r="B581">
            <v>10</v>
          </cell>
        </row>
        <row r="582">
          <cell r="A582">
            <v>99900177</v>
          </cell>
          <cell r="B582">
            <v>10</v>
          </cell>
        </row>
        <row r="583">
          <cell r="A583">
            <v>99900265</v>
          </cell>
          <cell r="B583">
            <v>10</v>
          </cell>
        </row>
        <row r="584">
          <cell r="A584">
            <v>99900266</v>
          </cell>
          <cell r="B584">
            <v>10</v>
          </cell>
        </row>
        <row r="585">
          <cell r="A585">
            <v>99900267</v>
          </cell>
          <cell r="B585">
            <v>10</v>
          </cell>
        </row>
        <row r="586">
          <cell r="A586">
            <v>99900268</v>
          </cell>
          <cell r="B586">
            <v>10</v>
          </cell>
        </row>
        <row r="587">
          <cell r="A587">
            <v>99900113</v>
          </cell>
          <cell r="B587">
            <v>10</v>
          </cell>
        </row>
        <row r="588">
          <cell r="A588">
            <v>99900335</v>
          </cell>
          <cell r="B588">
            <v>10</v>
          </cell>
        </row>
        <row r="589">
          <cell r="A589">
            <v>84935832</v>
          </cell>
          <cell r="B589">
            <v>0</v>
          </cell>
        </row>
        <row r="590">
          <cell r="A590">
            <v>4196790</v>
          </cell>
          <cell r="B590">
            <v>0</v>
          </cell>
        </row>
        <row r="591">
          <cell r="A591">
            <v>84101206</v>
          </cell>
          <cell r="B591">
            <v>1</v>
          </cell>
        </row>
        <row r="592">
          <cell r="A592">
            <v>90063647</v>
          </cell>
          <cell r="B592">
            <v>22</v>
          </cell>
        </row>
        <row r="593">
          <cell r="A593">
            <v>91339670</v>
          </cell>
        </row>
        <row r="594">
          <cell r="A594">
            <v>84963844</v>
          </cell>
          <cell r="B594">
            <v>22</v>
          </cell>
        </row>
        <row r="595">
          <cell r="A595">
            <v>5616262</v>
          </cell>
          <cell r="B595">
            <v>1</v>
          </cell>
        </row>
        <row r="596">
          <cell r="A596">
            <v>86886155</v>
          </cell>
        </row>
        <row r="597">
          <cell r="A597">
            <v>86206560</v>
          </cell>
        </row>
        <row r="598">
          <cell r="A598">
            <v>81762902</v>
          </cell>
          <cell r="B598">
            <v>0</v>
          </cell>
        </row>
        <row r="599">
          <cell r="A599">
            <v>85326376</v>
          </cell>
          <cell r="B599">
            <v>0</v>
          </cell>
        </row>
        <row r="600">
          <cell r="A600">
            <v>81753520</v>
          </cell>
          <cell r="B600">
            <v>0</v>
          </cell>
        </row>
        <row r="601">
          <cell r="A601">
            <v>85403893</v>
          </cell>
          <cell r="B601">
            <v>0</v>
          </cell>
        </row>
        <row r="602">
          <cell r="A602">
            <v>4205463</v>
          </cell>
          <cell r="B602">
            <v>1</v>
          </cell>
        </row>
        <row r="603">
          <cell r="A603">
            <v>81742677</v>
          </cell>
          <cell r="B603">
            <v>0</v>
          </cell>
        </row>
        <row r="604">
          <cell r="A604">
            <v>84074926</v>
          </cell>
          <cell r="B604">
            <v>1696</v>
          </cell>
        </row>
        <row r="605">
          <cell r="A605">
            <v>80018479</v>
          </cell>
          <cell r="B605">
            <v>2512.6</v>
          </cell>
        </row>
        <row r="606">
          <cell r="A606">
            <v>86735245</v>
          </cell>
        </row>
        <row r="607">
          <cell r="A607">
            <v>86751860</v>
          </cell>
        </row>
        <row r="608">
          <cell r="A608">
            <v>90240468</v>
          </cell>
          <cell r="B608">
            <v>0</v>
          </cell>
        </row>
        <row r="609">
          <cell r="A609">
            <v>91381197</v>
          </cell>
        </row>
        <row r="610">
          <cell r="A610">
            <v>84938378</v>
          </cell>
          <cell r="B610">
            <v>0</v>
          </cell>
        </row>
        <row r="611">
          <cell r="A611">
            <v>88633776</v>
          </cell>
        </row>
        <row r="612">
          <cell r="A612">
            <v>99800007</v>
          </cell>
          <cell r="B612">
            <v>32</v>
          </cell>
        </row>
        <row r="613">
          <cell r="A613">
            <v>99800034</v>
          </cell>
          <cell r="B613">
            <v>64</v>
          </cell>
        </row>
        <row r="614">
          <cell r="A614">
            <v>4186396</v>
          </cell>
          <cell r="B614">
            <v>1</v>
          </cell>
        </row>
        <row r="615">
          <cell r="A615">
            <v>88771370</v>
          </cell>
          <cell r="B615">
            <v>1</v>
          </cell>
        </row>
        <row r="616">
          <cell r="A616">
            <v>3911849</v>
          </cell>
          <cell r="B616">
            <v>1</v>
          </cell>
        </row>
        <row r="617">
          <cell r="A617">
            <v>79902182</v>
          </cell>
          <cell r="B617">
            <v>0</v>
          </cell>
        </row>
        <row r="618">
          <cell r="A618">
            <v>84418641</v>
          </cell>
          <cell r="B618">
            <v>1</v>
          </cell>
        </row>
        <row r="619">
          <cell r="A619">
            <v>81762538</v>
          </cell>
          <cell r="B619">
            <v>1</v>
          </cell>
        </row>
        <row r="620">
          <cell r="A620">
            <v>85389246</v>
          </cell>
          <cell r="B620">
            <v>1</v>
          </cell>
        </row>
        <row r="621">
          <cell r="A621">
            <v>79278977</v>
          </cell>
          <cell r="B621">
            <v>40</v>
          </cell>
        </row>
        <row r="622">
          <cell r="A622">
            <v>79433298</v>
          </cell>
          <cell r="B622">
            <v>0</v>
          </cell>
        </row>
        <row r="623">
          <cell r="A623">
            <v>80540892</v>
          </cell>
          <cell r="B623">
            <v>40</v>
          </cell>
        </row>
        <row r="624">
          <cell r="A624">
            <v>90155177</v>
          </cell>
        </row>
        <row r="625">
          <cell r="A625">
            <v>95000060</v>
          </cell>
        </row>
        <row r="626">
          <cell r="A626">
            <v>99800008</v>
          </cell>
          <cell r="B626">
            <v>80</v>
          </cell>
        </row>
        <row r="627">
          <cell r="A627">
            <v>87367746</v>
          </cell>
          <cell r="B627">
            <v>40</v>
          </cell>
        </row>
        <row r="628">
          <cell r="A628">
            <v>85425935</v>
          </cell>
          <cell r="B628">
            <v>0</v>
          </cell>
        </row>
        <row r="629">
          <cell r="A629">
            <v>89313198</v>
          </cell>
          <cell r="B629">
            <v>320</v>
          </cell>
        </row>
        <row r="630">
          <cell r="A630">
            <v>89316383</v>
          </cell>
          <cell r="B630">
            <v>1000</v>
          </cell>
        </row>
        <row r="631">
          <cell r="A631">
            <v>89319145</v>
          </cell>
          <cell r="B631">
            <v>20</v>
          </cell>
        </row>
        <row r="632">
          <cell r="A632">
            <v>84071900</v>
          </cell>
          <cell r="B632">
            <v>0</v>
          </cell>
        </row>
        <row r="633">
          <cell r="A633">
            <v>79635230</v>
          </cell>
          <cell r="B633">
            <v>320</v>
          </cell>
        </row>
        <row r="634">
          <cell r="A634">
            <v>79670540</v>
          </cell>
          <cell r="B634">
            <v>1000</v>
          </cell>
        </row>
        <row r="635">
          <cell r="A635">
            <v>79035136</v>
          </cell>
          <cell r="B635">
            <v>20</v>
          </cell>
        </row>
        <row r="636">
          <cell r="A636">
            <v>84943231</v>
          </cell>
          <cell r="B636">
            <v>40</v>
          </cell>
        </row>
        <row r="637">
          <cell r="A637">
            <v>85805959</v>
          </cell>
          <cell r="B637">
            <v>320</v>
          </cell>
        </row>
        <row r="638">
          <cell r="A638">
            <v>85339745</v>
          </cell>
          <cell r="B638">
            <v>1000</v>
          </cell>
        </row>
        <row r="639">
          <cell r="A639">
            <v>85807080</v>
          </cell>
          <cell r="B639">
            <v>20</v>
          </cell>
        </row>
        <row r="640">
          <cell r="A640">
            <v>85853759</v>
          </cell>
        </row>
        <row r="641">
          <cell r="A641">
            <v>79469217</v>
          </cell>
          <cell r="B641">
            <v>20</v>
          </cell>
        </row>
        <row r="642">
          <cell r="A642">
            <v>85845543</v>
          </cell>
        </row>
        <row r="643">
          <cell r="A643">
            <v>4924400</v>
          </cell>
          <cell r="B643">
            <v>0</v>
          </cell>
        </row>
        <row r="644">
          <cell r="A644">
            <v>84080640</v>
          </cell>
          <cell r="B644">
            <v>0</v>
          </cell>
        </row>
        <row r="645">
          <cell r="A645">
            <v>81696535</v>
          </cell>
          <cell r="B645">
            <v>0</v>
          </cell>
        </row>
        <row r="646">
          <cell r="A646">
            <v>12741111</v>
          </cell>
          <cell r="B646">
            <v>14.7</v>
          </cell>
        </row>
        <row r="647">
          <cell r="A647">
            <v>12426478</v>
          </cell>
          <cell r="B647">
            <v>200</v>
          </cell>
        </row>
        <row r="648">
          <cell r="A648">
            <v>12426480</v>
          </cell>
          <cell r="B648">
            <v>40</v>
          </cell>
        </row>
        <row r="649">
          <cell r="A649">
            <v>12436234</v>
          </cell>
          <cell r="B649">
            <v>35.700000000000003</v>
          </cell>
        </row>
        <row r="650">
          <cell r="A650">
            <v>79636318</v>
          </cell>
        </row>
        <row r="651">
          <cell r="A651">
            <v>80570996</v>
          </cell>
          <cell r="B651">
            <v>0</v>
          </cell>
        </row>
        <row r="652">
          <cell r="A652">
            <v>84118206</v>
          </cell>
          <cell r="B652">
            <v>0</v>
          </cell>
        </row>
        <row r="653">
          <cell r="A653">
            <v>87349209</v>
          </cell>
          <cell r="B653">
            <v>40</v>
          </cell>
        </row>
        <row r="654">
          <cell r="A654">
            <v>84425818</v>
          </cell>
          <cell r="B654">
            <v>0</v>
          </cell>
        </row>
        <row r="655">
          <cell r="A655">
            <v>85405004</v>
          </cell>
          <cell r="B655">
            <v>0</v>
          </cell>
        </row>
        <row r="656">
          <cell r="A656">
            <v>85408828</v>
          </cell>
          <cell r="B656">
            <v>1</v>
          </cell>
        </row>
        <row r="657">
          <cell r="A657">
            <v>79672152</v>
          </cell>
          <cell r="B657">
            <v>8</v>
          </cell>
        </row>
        <row r="658">
          <cell r="A658">
            <v>81740208</v>
          </cell>
          <cell r="B658">
            <v>20</v>
          </cell>
        </row>
        <row r="659">
          <cell r="A659">
            <v>85364936</v>
          </cell>
          <cell r="B659">
            <v>40</v>
          </cell>
        </row>
        <row r="660">
          <cell r="A660">
            <v>85397052</v>
          </cell>
          <cell r="B660">
            <v>0</v>
          </cell>
        </row>
        <row r="661">
          <cell r="A661">
            <v>84059536</v>
          </cell>
          <cell r="B661">
            <v>0</v>
          </cell>
        </row>
        <row r="662">
          <cell r="A662">
            <v>85333186</v>
          </cell>
          <cell r="B662">
            <v>0</v>
          </cell>
        </row>
        <row r="663">
          <cell r="A663">
            <v>85362194</v>
          </cell>
        </row>
        <row r="664">
          <cell r="A664">
            <v>81782083</v>
          </cell>
          <cell r="B664">
            <v>0</v>
          </cell>
        </row>
        <row r="665">
          <cell r="A665">
            <v>1737132</v>
          </cell>
          <cell r="B665">
            <v>0</v>
          </cell>
        </row>
        <row r="666">
          <cell r="A666">
            <v>85777432</v>
          </cell>
        </row>
        <row r="667">
          <cell r="A667">
            <v>85797131</v>
          </cell>
        </row>
        <row r="668">
          <cell r="A668">
            <v>84412821</v>
          </cell>
          <cell r="B668">
            <v>1</v>
          </cell>
        </row>
        <row r="669">
          <cell r="A669">
            <v>81783500</v>
          </cell>
        </row>
        <row r="670">
          <cell r="A670">
            <v>79369204</v>
          </cell>
          <cell r="B670">
            <v>0</v>
          </cell>
        </row>
        <row r="671">
          <cell r="A671">
            <v>6009165</v>
          </cell>
          <cell r="B671">
            <v>0</v>
          </cell>
        </row>
        <row r="672">
          <cell r="A672">
            <v>88583922</v>
          </cell>
          <cell r="B672">
            <v>10</v>
          </cell>
        </row>
        <row r="673">
          <cell r="A673">
            <v>85363506</v>
          </cell>
          <cell r="B673">
            <v>0</v>
          </cell>
        </row>
        <row r="674">
          <cell r="A674">
            <v>85429388</v>
          </cell>
          <cell r="B674">
            <v>0</v>
          </cell>
        </row>
        <row r="675">
          <cell r="A675">
            <v>84970654</v>
          </cell>
          <cell r="B675">
            <v>0</v>
          </cell>
        </row>
        <row r="676">
          <cell r="A676">
            <v>86835836</v>
          </cell>
        </row>
        <row r="677">
          <cell r="A677">
            <v>79673604</v>
          </cell>
          <cell r="B677">
            <v>22</v>
          </cell>
        </row>
        <row r="678">
          <cell r="A678">
            <v>86749505</v>
          </cell>
        </row>
        <row r="679">
          <cell r="A679">
            <v>84131377</v>
          </cell>
          <cell r="B679">
            <v>0</v>
          </cell>
        </row>
        <row r="680">
          <cell r="A680">
            <v>84125091</v>
          </cell>
          <cell r="B680">
            <v>0</v>
          </cell>
        </row>
        <row r="681">
          <cell r="A681">
            <v>12451977</v>
          </cell>
          <cell r="B681">
            <v>200</v>
          </cell>
        </row>
        <row r="682">
          <cell r="A682">
            <v>12451979</v>
          </cell>
          <cell r="B682">
            <v>500</v>
          </cell>
        </row>
        <row r="683">
          <cell r="A683">
            <v>4186884</v>
          </cell>
          <cell r="B683">
            <v>1</v>
          </cell>
        </row>
        <row r="684">
          <cell r="A684">
            <v>79673663</v>
          </cell>
          <cell r="B684">
            <v>1</v>
          </cell>
        </row>
        <row r="685">
          <cell r="A685">
            <v>85821644</v>
          </cell>
          <cell r="B685">
            <v>80</v>
          </cell>
        </row>
        <row r="686">
          <cell r="A686">
            <v>85342711</v>
          </cell>
        </row>
        <row r="687">
          <cell r="A687">
            <v>12494302</v>
          </cell>
          <cell r="B687">
            <v>285.7</v>
          </cell>
        </row>
        <row r="688">
          <cell r="A688">
            <v>12494303</v>
          </cell>
          <cell r="B688">
            <v>71.400000000000006</v>
          </cell>
        </row>
        <row r="689">
          <cell r="A689">
            <v>5642670</v>
          </cell>
          <cell r="B689">
            <v>10</v>
          </cell>
        </row>
        <row r="690">
          <cell r="A690">
            <v>1000001</v>
          </cell>
        </row>
        <row r="691">
          <cell r="A691">
            <v>80239696</v>
          </cell>
          <cell r="B691">
            <v>80</v>
          </cell>
        </row>
        <row r="692">
          <cell r="A692">
            <v>81686343</v>
          </cell>
          <cell r="B692">
            <v>320</v>
          </cell>
        </row>
        <row r="693">
          <cell r="A693">
            <v>4202308</v>
          </cell>
          <cell r="B693">
            <v>20</v>
          </cell>
        </row>
        <row r="694">
          <cell r="A694">
            <v>85784668</v>
          </cell>
        </row>
        <row r="695">
          <cell r="A695">
            <v>85777823</v>
          </cell>
        </row>
        <row r="696">
          <cell r="A696">
            <v>85813269</v>
          </cell>
        </row>
        <row r="697">
          <cell r="A697">
            <v>91219853</v>
          </cell>
        </row>
        <row r="698">
          <cell r="A698">
            <v>89471567</v>
          </cell>
        </row>
        <row r="699">
          <cell r="A699">
            <v>3792602</v>
          </cell>
          <cell r="B699">
            <v>1</v>
          </cell>
        </row>
        <row r="700">
          <cell r="A700">
            <v>5846918</v>
          </cell>
          <cell r="B700">
            <v>0</v>
          </cell>
        </row>
        <row r="701">
          <cell r="A701">
            <v>79731175</v>
          </cell>
          <cell r="B701">
            <v>0</v>
          </cell>
        </row>
        <row r="702">
          <cell r="A702">
            <v>86256967</v>
          </cell>
        </row>
        <row r="703">
          <cell r="A703">
            <v>84458406</v>
          </cell>
          <cell r="B703">
            <v>1</v>
          </cell>
        </row>
        <row r="704">
          <cell r="A704">
            <v>88579909</v>
          </cell>
        </row>
        <row r="705">
          <cell r="A705">
            <v>84056707</v>
          </cell>
          <cell r="B705">
            <v>848</v>
          </cell>
        </row>
        <row r="706">
          <cell r="A706">
            <v>3804589</v>
          </cell>
          <cell r="B706">
            <v>0</v>
          </cell>
        </row>
        <row r="707">
          <cell r="A707">
            <v>5961199</v>
          </cell>
          <cell r="B707">
            <v>0</v>
          </cell>
        </row>
        <row r="708">
          <cell r="A708">
            <v>84936839</v>
          </cell>
          <cell r="B708">
            <v>0</v>
          </cell>
        </row>
        <row r="709">
          <cell r="A709">
            <v>5980258</v>
          </cell>
          <cell r="B709">
            <v>0</v>
          </cell>
        </row>
        <row r="710">
          <cell r="A710">
            <v>86730162</v>
          </cell>
          <cell r="B710">
            <v>40</v>
          </cell>
        </row>
        <row r="711">
          <cell r="A711">
            <v>5964074</v>
          </cell>
          <cell r="B711">
            <v>40</v>
          </cell>
        </row>
        <row r="712">
          <cell r="A712">
            <v>79714378</v>
          </cell>
          <cell r="B712">
            <v>20</v>
          </cell>
        </row>
        <row r="713">
          <cell r="A713">
            <v>80193335</v>
          </cell>
          <cell r="B713">
            <v>320</v>
          </cell>
        </row>
        <row r="714">
          <cell r="A714">
            <v>79693745</v>
          </cell>
          <cell r="B714">
            <v>20</v>
          </cell>
        </row>
        <row r="715">
          <cell r="A715">
            <v>86774895</v>
          </cell>
          <cell r="B715">
            <v>20</v>
          </cell>
        </row>
        <row r="716">
          <cell r="A716">
            <v>88400445</v>
          </cell>
          <cell r="B716">
            <v>320</v>
          </cell>
        </row>
        <row r="717">
          <cell r="A717">
            <v>84458465</v>
          </cell>
          <cell r="B717">
            <v>320</v>
          </cell>
        </row>
        <row r="718">
          <cell r="A718">
            <v>84458716</v>
          </cell>
          <cell r="B718">
            <v>20</v>
          </cell>
        </row>
        <row r="719">
          <cell r="A719">
            <v>84452866</v>
          </cell>
        </row>
        <row r="720">
          <cell r="A720">
            <v>79978065</v>
          </cell>
        </row>
        <row r="721">
          <cell r="A721">
            <v>80050682</v>
          </cell>
        </row>
        <row r="722">
          <cell r="A722">
            <v>13079333</v>
          </cell>
        </row>
        <row r="723">
          <cell r="A723">
            <v>3961900</v>
          </cell>
          <cell r="B723">
            <v>1</v>
          </cell>
        </row>
        <row r="724">
          <cell r="A724">
            <v>6034283</v>
          </cell>
          <cell r="B724">
            <v>0</v>
          </cell>
        </row>
        <row r="725">
          <cell r="A725">
            <v>80002920</v>
          </cell>
        </row>
        <row r="726">
          <cell r="A726">
            <v>5834618</v>
          </cell>
          <cell r="B726">
            <v>0</v>
          </cell>
        </row>
        <row r="727">
          <cell r="A727">
            <v>6049396</v>
          </cell>
          <cell r="B727">
            <v>0</v>
          </cell>
        </row>
        <row r="728">
          <cell r="A728">
            <v>6131424</v>
          </cell>
          <cell r="B728">
            <v>1</v>
          </cell>
        </row>
        <row r="729">
          <cell r="A729">
            <v>79996411</v>
          </cell>
          <cell r="B729">
            <v>0</v>
          </cell>
        </row>
        <row r="730">
          <cell r="A730">
            <v>79465386</v>
          </cell>
          <cell r="B730">
            <v>300</v>
          </cell>
        </row>
        <row r="731">
          <cell r="A731">
            <v>79481683</v>
          </cell>
          <cell r="B731">
            <v>1000</v>
          </cell>
        </row>
        <row r="732">
          <cell r="A732">
            <v>79445385</v>
          </cell>
          <cell r="B732">
            <v>20</v>
          </cell>
        </row>
        <row r="733">
          <cell r="A733">
            <v>85389130</v>
          </cell>
          <cell r="B733">
            <v>0</v>
          </cell>
        </row>
        <row r="734">
          <cell r="A734">
            <v>12589927</v>
          </cell>
          <cell r="B734">
            <v>10</v>
          </cell>
        </row>
        <row r="735">
          <cell r="A735">
            <v>12589926</v>
          </cell>
          <cell r="B735">
            <v>74</v>
          </cell>
        </row>
        <row r="736">
          <cell r="A736">
            <v>12589925</v>
          </cell>
          <cell r="B736">
            <v>9.26</v>
          </cell>
        </row>
        <row r="737">
          <cell r="A737">
            <v>12426529</v>
          </cell>
          <cell r="B737">
            <v>1250</v>
          </cell>
        </row>
        <row r="738">
          <cell r="A738">
            <v>12426528</v>
          </cell>
          <cell r="B738">
            <v>50</v>
          </cell>
        </row>
        <row r="739">
          <cell r="A739">
            <v>12590130</v>
          </cell>
          <cell r="B739">
            <v>35.700000000000003</v>
          </cell>
        </row>
        <row r="740">
          <cell r="A740">
            <v>12589929</v>
          </cell>
          <cell r="B740">
            <v>857</v>
          </cell>
        </row>
        <row r="741">
          <cell r="A741">
            <v>84107964</v>
          </cell>
          <cell r="B741">
            <v>80</v>
          </cell>
        </row>
        <row r="742">
          <cell r="A742">
            <v>79120354</v>
          </cell>
          <cell r="B742">
            <v>8000</v>
          </cell>
        </row>
        <row r="743">
          <cell r="A743">
            <v>79042639</v>
          </cell>
          <cell r="B743">
            <v>80</v>
          </cell>
        </row>
        <row r="744">
          <cell r="A744">
            <v>6033600</v>
          </cell>
          <cell r="B744">
            <v>1600</v>
          </cell>
        </row>
        <row r="745">
          <cell r="A745">
            <v>81720231</v>
          </cell>
          <cell r="B745">
            <v>0</v>
          </cell>
        </row>
        <row r="746">
          <cell r="A746">
            <v>81755914</v>
          </cell>
          <cell r="B746">
            <v>0</v>
          </cell>
        </row>
        <row r="747">
          <cell r="A747">
            <v>81768420</v>
          </cell>
          <cell r="B747">
            <v>1140.75</v>
          </cell>
        </row>
        <row r="748">
          <cell r="A748">
            <v>79703708</v>
          </cell>
          <cell r="B748">
            <v>6500</v>
          </cell>
        </row>
        <row r="749">
          <cell r="A749">
            <v>79460341</v>
          </cell>
          <cell r="B749">
            <v>65</v>
          </cell>
        </row>
        <row r="750">
          <cell r="A750">
            <v>84072923</v>
          </cell>
          <cell r="B750">
            <v>380.25</v>
          </cell>
        </row>
        <row r="751">
          <cell r="A751">
            <v>81728038</v>
          </cell>
          <cell r="B751">
            <v>65</v>
          </cell>
        </row>
        <row r="752">
          <cell r="A752">
            <v>89266149</v>
          </cell>
          <cell r="B752">
            <v>812.5</v>
          </cell>
        </row>
        <row r="753">
          <cell r="A753">
            <v>84946974</v>
          </cell>
          <cell r="B753">
            <v>65</v>
          </cell>
        </row>
        <row r="754">
          <cell r="A754">
            <v>85390651</v>
          </cell>
        </row>
        <row r="755">
          <cell r="A755">
            <v>89963575</v>
          </cell>
        </row>
        <row r="756">
          <cell r="A756">
            <v>5815966</v>
          </cell>
          <cell r="B756">
            <v>10000</v>
          </cell>
        </row>
        <row r="757">
          <cell r="A757">
            <v>3863372</v>
          </cell>
          <cell r="B757">
            <v>100</v>
          </cell>
        </row>
        <row r="758">
          <cell r="A758">
            <v>3863399</v>
          </cell>
          <cell r="B758">
            <v>2000</v>
          </cell>
        </row>
        <row r="759">
          <cell r="A759">
            <v>80256906</v>
          </cell>
          <cell r="B759">
            <v>80</v>
          </cell>
        </row>
        <row r="760">
          <cell r="A760">
            <v>3691342</v>
          </cell>
          <cell r="B760">
            <v>1</v>
          </cell>
        </row>
        <row r="761">
          <cell r="A761">
            <v>60071371</v>
          </cell>
          <cell r="B761">
            <v>0</v>
          </cell>
        </row>
        <row r="762">
          <cell r="A762">
            <v>86717379</v>
          </cell>
        </row>
        <row r="763">
          <cell r="A763">
            <v>84980137</v>
          </cell>
          <cell r="B763">
            <v>0</v>
          </cell>
        </row>
        <row r="764">
          <cell r="A764">
            <v>4218301</v>
          </cell>
          <cell r="B764">
            <v>0</v>
          </cell>
        </row>
        <row r="765">
          <cell r="A765">
            <v>10599347</v>
          </cell>
          <cell r="B765">
            <v>15</v>
          </cell>
        </row>
        <row r="766">
          <cell r="A766">
            <v>10595181</v>
          </cell>
          <cell r="B766">
            <v>172</v>
          </cell>
        </row>
        <row r="767">
          <cell r="A767">
            <v>10595872</v>
          </cell>
          <cell r="B767">
            <v>675</v>
          </cell>
        </row>
        <row r="768">
          <cell r="A768">
            <v>11501421</v>
          </cell>
          <cell r="B768">
            <v>1200</v>
          </cell>
        </row>
        <row r="769">
          <cell r="A769">
            <v>11501906</v>
          </cell>
          <cell r="B769">
            <v>1200</v>
          </cell>
        </row>
        <row r="770">
          <cell r="A770">
            <v>12694930</v>
          </cell>
        </row>
        <row r="771">
          <cell r="A771">
            <v>10503620</v>
          </cell>
          <cell r="B771">
            <v>15</v>
          </cell>
        </row>
        <row r="772">
          <cell r="A772">
            <v>10543148</v>
          </cell>
          <cell r="B772">
            <v>172</v>
          </cell>
        </row>
        <row r="773">
          <cell r="A773">
            <v>10541856</v>
          </cell>
          <cell r="B773">
            <v>675</v>
          </cell>
        </row>
        <row r="774">
          <cell r="A774">
            <v>10503468</v>
          </cell>
        </row>
        <row r="775">
          <cell r="A775">
            <v>11501811</v>
          </cell>
          <cell r="B775">
            <v>1200</v>
          </cell>
        </row>
        <row r="776">
          <cell r="A776">
            <v>86786567</v>
          </cell>
        </row>
        <row r="777">
          <cell r="A777">
            <v>86754711</v>
          </cell>
        </row>
        <row r="778">
          <cell r="A778">
            <v>10394220</v>
          </cell>
          <cell r="B778">
            <v>15</v>
          </cell>
        </row>
        <row r="779">
          <cell r="A779">
            <v>10394774</v>
          </cell>
          <cell r="B779">
            <v>172</v>
          </cell>
        </row>
        <row r="780">
          <cell r="A780">
            <v>10394773</v>
          </cell>
          <cell r="B780">
            <v>675</v>
          </cell>
        </row>
        <row r="781">
          <cell r="A781">
            <v>10394221</v>
          </cell>
        </row>
        <row r="782">
          <cell r="A782">
            <v>89357012</v>
          </cell>
          <cell r="B782">
            <v>315</v>
          </cell>
        </row>
        <row r="783">
          <cell r="A783">
            <v>12513914</v>
          </cell>
          <cell r="B783">
            <v>5</v>
          </cell>
        </row>
        <row r="784">
          <cell r="A784">
            <v>12933161</v>
          </cell>
          <cell r="B784">
            <v>225</v>
          </cell>
        </row>
        <row r="785">
          <cell r="A785">
            <v>88455355</v>
          </cell>
          <cell r="B785">
            <v>7</v>
          </cell>
        </row>
        <row r="786">
          <cell r="A786">
            <v>88456149</v>
          </cell>
          <cell r="B786">
            <v>315</v>
          </cell>
        </row>
        <row r="787">
          <cell r="A787">
            <v>90144523</v>
          </cell>
          <cell r="B787">
            <v>0.65</v>
          </cell>
        </row>
        <row r="788">
          <cell r="A788">
            <v>3952030</v>
          </cell>
          <cell r="B788">
            <v>7</v>
          </cell>
        </row>
        <row r="789">
          <cell r="A789">
            <v>79666381</v>
          </cell>
          <cell r="B789">
            <v>20</v>
          </cell>
        </row>
        <row r="790">
          <cell r="A790">
            <v>81703086</v>
          </cell>
          <cell r="B790">
            <v>0</v>
          </cell>
        </row>
        <row r="791">
          <cell r="A791">
            <v>5832607</v>
          </cell>
          <cell r="B791">
            <v>15</v>
          </cell>
        </row>
        <row r="792">
          <cell r="A792">
            <v>4260278</v>
          </cell>
          <cell r="B792">
            <v>10</v>
          </cell>
        </row>
        <row r="793">
          <cell r="A793">
            <v>84500275</v>
          </cell>
        </row>
        <row r="794">
          <cell r="A794">
            <v>80051557</v>
          </cell>
          <cell r="B794">
            <v>2000</v>
          </cell>
        </row>
        <row r="795">
          <cell r="A795">
            <v>81696969</v>
          </cell>
          <cell r="B795">
            <v>0</v>
          </cell>
        </row>
        <row r="796">
          <cell r="A796">
            <v>99990002</v>
          </cell>
        </row>
        <row r="797">
          <cell r="A797">
            <v>85380516</v>
          </cell>
          <cell r="B797">
            <v>23</v>
          </cell>
        </row>
        <row r="798">
          <cell r="A798">
            <v>99990053</v>
          </cell>
        </row>
        <row r="799">
          <cell r="A799">
            <v>99990047</v>
          </cell>
        </row>
        <row r="800">
          <cell r="A800">
            <v>99990007</v>
          </cell>
        </row>
        <row r="801">
          <cell r="A801">
            <v>80923643</v>
          </cell>
          <cell r="B801">
            <v>317.12</v>
          </cell>
        </row>
        <row r="802">
          <cell r="A802">
            <v>60071398</v>
          </cell>
          <cell r="B802">
            <v>6</v>
          </cell>
        </row>
        <row r="803">
          <cell r="A803">
            <v>60070286</v>
          </cell>
          <cell r="B803">
            <v>634.25</v>
          </cell>
        </row>
        <row r="804">
          <cell r="A804">
            <v>60070294</v>
          </cell>
          <cell r="B804">
            <v>324.10000000000002</v>
          </cell>
        </row>
        <row r="805">
          <cell r="A805">
            <v>80498128</v>
          </cell>
          <cell r="B805">
            <v>6</v>
          </cell>
        </row>
        <row r="806">
          <cell r="A806">
            <v>60071363</v>
          </cell>
          <cell r="B806">
            <v>5</v>
          </cell>
        </row>
        <row r="807">
          <cell r="A807">
            <v>84482501</v>
          </cell>
          <cell r="B807">
            <v>1</v>
          </cell>
        </row>
        <row r="808">
          <cell r="A808">
            <v>84125180</v>
          </cell>
          <cell r="B808">
            <v>270</v>
          </cell>
        </row>
        <row r="809">
          <cell r="A809">
            <v>80861613</v>
          </cell>
          <cell r="B809">
            <v>6</v>
          </cell>
        </row>
        <row r="810">
          <cell r="A810">
            <v>85323873</v>
          </cell>
        </row>
        <row r="811">
          <cell r="A811">
            <v>79693478</v>
          </cell>
          <cell r="B811">
            <v>10</v>
          </cell>
        </row>
        <row r="812">
          <cell r="A812">
            <v>99800022</v>
          </cell>
          <cell r="B812">
            <v>0.74</v>
          </cell>
        </row>
        <row r="813">
          <cell r="A813">
            <v>99800021</v>
          </cell>
          <cell r="B813">
            <v>0.74</v>
          </cell>
        </row>
        <row r="814">
          <cell r="A814">
            <v>99800020</v>
          </cell>
          <cell r="B814">
            <v>0.74</v>
          </cell>
        </row>
        <row r="815">
          <cell r="A815">
            <v>99800031</v>
          </cell>
          <cell r="B815">
            <v>0.74</v>
          </cell>
        </row>
        <row r="816">
          <cell r="A816">
            <v>85802828</v>
          </cell>
        </row>
        <row r="817">
          <cell r="A817">
            <v>85815822</v>
          </cell>
        </row>
        <row r="818">
          <cell r="A818">
            <v>11208723</v>
          </cell>
        </row>
        <row r="819">
          <cell r="A819">
            <v>3944801</v>
          </cell>
          <cell r="B819">
            <v>40</v>
          </cell>
        </row>
        <row r="820">
          <cell r="A820">
            <v>84905712</v>
          </cell>
          <cell r="B820">
            <v>640</v>
          </cell>
        </row>
        <row r="821">
          <cell r="A821">
            <v>81715866</v>
          </cell>
          <cell r="B821">
            <v>40</v>
          </cell>
        </row>
        <row r="822">
          <cell r="A822">
            <v>81731608</v>
          </cell>
          <cell r="B822">
            <v>1323</v>
          </cell>
        </row>
        <row r="823">
          <cell r="A823">
            <v>79908393</v>
          </cell>
          <cell r="B823">
            <v>0</v>
          </cell>
        </row>
        <row r="824">
          <cell r="A824">
            <v>81701113</v>
          </cell>
          <cell r="B824">
            <v>5292</v>
          </cell>
        </row>
        <row r="825">
          <cell r="A825">
            <v>84106399</v>
          </cell>
          <cell r="B825">
            <v>1323</v>
          </cell>
        </row>
        <row r="826">
          <cell r="A826">
            <v>81009414</v>
          </cell>
          <cell r="B826">
            <v>1519</v>
          </cell>
        </row>
        <row r="827">
          <cell r="A827">
            <v>12741126</v>
          </cell>
          <cell r="B827">
            <v>14.7</v>
          </cell>
        </row>
        <row r="828">
          <cell r="A828">
            <v>12426568</v>
          </cell>
          <cell r="B828">
            <v>214.4</v>
          </cell>
        </row>
        <row r="829">
          <cell r="A829">
            <v>12741440</v>
          </cell>
          <cell r="B829">
            <v>14.7</v>
          </cell>
        </row>
        <row r="830">
          <cell r="A830">
            <v>12741616</v>
          </cell>
          <cell r="B830">
            <v>11</v>
          </cell>
        </row>
        <row r="831">
          <cell r="A831">
            <v>12426559</v>
          </cell>
          <cell r="B831">
            <v>163.19999999999999</v>
          </cell>
        </row>
        <row r="832">
          <cell r="A832">
            <v>12741926</v>
          </cell>
          <cell r="B832">
            <v>14.7</v>
          </cell>
        </row>
        <row r="833">
          <cell r="A833">
            <v>12426555</v>
          </cell>
          <cell r="B833">
            <v>214.4</v>
          </cell>
        </row>
        <row r="834">
          <cell r="A834">
            <v>12426562</v>
          </cell>
          <cell r="B834">
            <v>20</v>
          </cell>
        </row>
        <row r="835">
          <cell r="A835">
            <v>12426565</v>
          </cell>
          <cell r="B835">
            <v>25</v>
          </cell>
        </row>
        <row r="836">
          <cell r="A836">
            <v>12426564</v>
          </cell>
          <cell r="B836">
            <v>20</v>
          </cell>
        </row>
        <row r="837">
          <cell r="A837">
            <v>12450634</v>
          </cell>
          <cell r="B837">
            <v>28.6</v>
          </cell>
        </row>
        <row r="838">
          <cell r="A838">
            <v>5441853</v>
          </cell>
          <cell r="B838">
            <v>0</v>
          </cell>
        </row>
        <row r="839">
          <cell r="A839">
            <v>4187287</v>
          </cell>
          <cell r="B839">
            <v>1</v>
          </cell>
        </row>
        <row r="840">
          <cell r="A840">
            <v>86217279</v>
          </cell>
        </row>
        <row r="841">
          <cell r="A841">
            <v>81770425</v>
          </cell>
          <cell r="B841">
            <v>0</v>
          </cell>
        </row>
        <row r="842">
          <cell r="A842">
            <v>79893892</v>
          </cell>
          <cell r="B842">
            <v>0</v>
          </cell>
        </row>
        <row r="843">
          <cell r="A843">
            <v>1578948</v>
          </cell>
          <cell r="B843">
            <v>0</v>
          </cell>
        </row>
        <row r="844">
          <cell r="A844">
            <v>81691428</v>
          </cell>
          <cell r="B844">
            <v>0</v>
          </cell>
        </row>
        <row r="845">
          <cell r="A845">
            <v>81754675</v>
          </cell>
          <cell r="B845">
            <v>0</v>
          </cell>
        </row>
        <row r="846">
          <cell r="A846">
            <v>86234297</v>
          </cell>
        </row>
        <row r="847">
          <cell r="A847">
            <v>99800010</v>
          </cell>
          <cell r="B847">
            <v>10</v>
          </cell>
        </row>
        <row r="848">
          <cell r="A848">
            <v>5468247</v>
          </cell>
          <cell r="B848">
            <v>320</v>
          </cell>
        </row>
        <row r="849">
          <cell r="A849">
            <v>79501110</v>
          </cell>
          <cell r="B849">
            <v>1000</v>
          </cell>
        </row>
        <row r="850">
          <cell r="A850">
            <v>4202472</v>
          </cell>
          <cell r="B850">
            <v>20</v>
          </cell>
        </row>
        <row r="851">
          <cell r="A851">
            <v>87357201</v>
          </cell>
          <cell r="B851">
            <v>40</v>
          </cell>
        </row>
        <row r="852">
          <cell r="A852">
            <v>79267592</v>
          </cell>
          <cell r="B852">
            <v>1</v>
          </cell>
        </row>
        <row r="853">
          <cell r="A853">
            <v>80581645</v>
          </cell>
          <cell r="B853">
            <v>1</v>
          </cell>
        </row>
        <row r="854">
          <cell r="A854">
            <v>79651155</v>
          </cell>
        </row>
        <row r="855">
          <cell r="A855">
            <v>79097506</v>
          </cell>
          <cell r="B855">
            <v>80</v>
          </cell>
        </row>
        <row r="856">
          <cell r="A856">
            <v>80969295</v>
          </cell>
          <cell r="B856">
            <v>110</v>
          </cell>
        </row>
        <row r="857">
          <cell r="A857">
            <v>81718091</v>
          </cell>
          <cell r="B857">
            <v>475.93</v>
          </cell>
        </row>
        <row r="858">
          <cell r="A858">
            <v>81008795</v>
          </cell>
          <cell r="B858">
            <v>586.6</v>
          </cell>
        </row>
        <row r="859">
          <cell r="A859">
            <v>85369342</v>
          </cell>
          <cell r="B859">
            <v>110</v>
          </cell>
        </row>
        <row r="860">
          <cell r="A860">
            <v>79554850</v>
          </cell>
          <cell r="B860">
            <v>0</v>
          </cell>
        </row>
        <row r="861">
          <cell r="A861">
            <v>79491816</v>
          </cell>
          <cell r="B861">
            <v>0</v>
          </cell>
        </row>
        <row r="862">
          <cell r="A862">
            <v>80986734</v>
          </cell>
          <cell r="B862">
            <v>1</v>
          </cell>
        </row>
        <row r="863">
          <cell r="A863">
            <v>81767777</v>
          </cell>
          <cell r="B863">
            <v>0</v>
          </cell>
        </row>
        <row r="864">
          <cell r="A864">
            <v>79507860</v>
          </cell>
          <cell r="B864">
            <v>0</v>
          </cell>
        </row>
        <row r="865">
          <cell r="A865">
            <v>87271080</v>
          </cell>
        </row>
        <row r="866">
          <cell r="A866">
            <v>84085723</v>
          </cell>
          <cell r="B866">
            <v>0</v>
          </cell>
        </row>
        <row r="867">
          <cell r="A867">
            <v>79679793</v>
          </cell>
          <cell r="B867">
            <v>160</v>
          </cell>
        </row>
        <row r="868">
          <cell r="A868">
            <v>79898487</v>
          </cell>
          <cell r="B868">
            <v>500</v>
          </cell>
        </row>
        <row r="869">
          <cell r="A869">
            <v>79646127</v>
          </cell>
          <cell r="B869">
            <v>10</v>
          </cell>
        </row>
        <row r="870">
          <cell r="A870">
            <v>84419648</v>
          </cell>
          <cell r="B870">
            <v>0</v>
          </cell>
        </row>
        <row r="871">
          <cell r="A871">
            <v>86241978</v>
          </cell>
        </row>
        <row r="872">
          <cell r="A872">
            <v>84070769</v>
          </cell>
        </row>
        <row r="873">
          <cell r="A873">
            <v>99800009</v>
          </cell>
          <cell r="B873">
            <v>80</v>
          </cell>
        </row>
        <row r="874">
          <cell r="A874">
            <v>99800033</v>
          </cell>
          <cell r="B874">
            <v>80</v>
          </cell>
        </row>
        <row r="875">
          <cell r="A875">
            <v>89301629</v>
          </cell>
          <cell r="B875">
            <v>320</v>
          </cell>
        </row>
        <row r="876">
          <cell r="A876">
            <v>89297923</v>
          </cell>
          <cell r="B876">
            <v>20</v>
          </cell>
        </row>
        <row r="877">
          <cell r="A877">
            <v>80211082</v>
          </cell>
          <cell r="B877">
            <v>40</v>
          </cell>
        </row>
        <row r="878">
          <cell r="A878">
            <v>85768360</v>
          </cell>
          <cell r="B878">
            <v>50</v>
          </cell>
        </row>
        <row r="879">
          <cell r="A879">
            <v>80193092</v>
          </cell>
          <cell r="B879">
            <v>320</v>
          </cell>
        </row>
        <row r="880">
          <cell r="A880">
            <v>79709544</v>
          </cell>
          <cell r="B880">
            <v>20</v>
          </cell>
        </row>
        <row r="881">
          <cell r="A881">
            <v>81019061</v>
          </cell>
          <cell r="B881">
            <v>0</v>
          </cell>
        </row>
        <row r="882">
          <cell r="A882">
            <v>86719371</v>
          </cell>
        </row>
        <row r="883">
          <cell r="A883">
            <v>84950629</v>
          </cell>
          <cell r="B883">
            <v>20</v>
          </cell>
        </row>
        <row r="884">
          <cell r="A884" t="str">
            <v>//*58</v>
          </cell>
          <cell r="B884">
            <v>20</v>
          </cell>
        </row>
        <row r="885">
          <cell r="A885">
            <v>88925726</v>
          </cell>
          <cell r="B885">
            <v>20</v>
          </cell>
        </row>
        <row r="886">
          <cell r="A886">
            <v>80235917</v>
          </cell>
          <cell r="B886">
            <v>40</v>
          </cell>
        </row>
        <row r="887">
          <cell r="A887">
            <v>86782227</v>
          </cell>
        </row>
        <row r="888">
          <cell r="A888">
            <v>86703106</v>
          </cell>
        </row>
        <row r="889">
          <cell r="A889">
            <v>86731673</v>
          </cell>
        </row>
        <row r="890">
          <cell r="A890">
            <v>91032850</v>
          </cell>
        </row>
        <row r="891">
          <cell r="A891">
            <v>80998619</v>
          </cell>
          <cell r="B891">
            <v>1</v>
          </cell>
        </row>
        <row r="892">
          <cell r="A892">
            <v>85407287</v>
          </cell>
        </row>
        <row r="893">
          <cell r="A893">
            <v>81708711</v>
          </cell>
          <cell r="B893">
            <v>20</v>
          </cell>
        </row>
        <row r="894">
          <cell r="A894">
            <v>89890292</v>
          </cell>
          <cell r="B894">
            <v>1</v>
          </cell>
        </row>
        <row r="895">
          <cell r="A895">
            <v>89092426</v>
          </cell>
          <cell r="B895">
            <v>20</v>
          </cell>
        </row>
        <row r="896">
          <cell r="A896">
            <v>89004942</v>
          </cell>
          <cell r="B896">
            <v>900</v>
          </cell>
        </row>
        <row r="897">
          <cell r="A897">
            <v>90031044</v>
          </cell>
          <cell r="B897">
            <v>245</v>
          </cell>
        </row>
        <row r="898">
          <cell r="A898">
            <v>12514970</v>
          </cell>
          <cell r="B898">
            <v>15</v>
          </cell>
        </row>
        <row r="899">
          <cell r="A899">
            <v>12933162</v>
          </cell>
          <cell r="B899">
            <v>675</v>
          </cell>
        </row>
      </sheetData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03E576A-DC9B-41D3-B10D-ACFC0E77FA16}" name="Table13" displayName="Table13" ref="A1:F86" totalsRowShown="0" headerRowDxfId="3">
  <autoFilter ref="A1:F86" xr:uid="{00000000-0009-0000-0100-000001000000}"/>
  <tableColumns count="6">
    <tableColumn id="1" xr3:uid="{133100AD-5D7A-47B7-9188-E84430A26792}" name="(Do Not Modify) Product"/>
    <tableColumn id="2" xr3:uid="{5ACC04B0-8F8D-4C46-8D73-852CE080023E}" name="(Do Not Modify) Row Checksum"/>
    <tableColumn id="3" xr3:uid="{1382AAAF-AE9E-4D4C-A3CF-A54A86F46A42}" name="(Do Not Modify) Modified On"/>
    <tableColumn id="7" xr3:uid="{6CC1D9B8-B1C3-455B-A5BB-EBB32905F573}" name="Name" dataDxfId="2"/>
    <tableColumn id="15" xr3:uid="{F6E155CB-99B6-4C5E-AFAF-2C10F55C6DAC}" name="Acres per Package" dataDxfId="1"/>
    <tableColumn id="18" xr3:uid="{A75A9784-B2D1-409C-83B1-8291B0A0459D}" name="Conversion to Base Uni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8D84F-0695-4F64-AE7E-4DA8153659B2}">
  <sheetPr>
    <pageSetUpPr fitToPage="1"/>
  </sheetPr>
  <dimension ref="A1:Y78"/>
  <sheetViews>
    <sheetView tabSelected="1" showOutlineSymbols="0" topLeftCell="J1" zoomScale="90" zoomScaleNormal="90" workbookViewId="0">
      <pane ySplit="3" topLeftCell="A4" activePane="bottomLeft" state="frozen"/>
      <selection activeCell="J1" sqref="J1"/>
      <selection pane="bottomLeft" activeCell="N4" sqref="N4"/>
    </sheetView>
  </sheetViews>
  <sheetFormatPr defaultRowHeight="15" x14ac:dyDescent="0.25"/>
  <cols>
    <col min="1" max="1" width="17.42578125" hidden="1" customWidth="1"/>
    <col min="2" max="2" width="9.5703125" hidden="1" customWidth="1"/>
    <col min="3" max="3" width="8.7109375" hidden="1" customWidth="1"/>
    <col min="4" max="4" width="8.85546875" hidden="1" customWidth="1"/>
    <col min="5" max="5" width="12.7109375" hidden="1" customWidth="1"/>
    <col min="6" max="6" width="10.42578125" hidden="1" customWidth="1"/>
    <col min="7" max="7" width="9.140625" hidden="1" customWidth="1"/>
    <col min="8" max="8" width="11" hidden="1" customWidth="1"/>
    <col min="9" max="9" width="14.42578125" hidden="1" customWidth="1"/>
    <col min="10" max="10" width="38" customWidth="1"/>
    <col min="11" max="11" width="13.42578125" hidden="1" customWidth="1"/>
    <col min="12" max="12" width="21.5703125" customWidth="1"/>
    <col min="13" max="13" width="13.140625" customWidth="1"/>
    <col min="14" max="14" width="16.42578125" customWidth="1"/>
    <col min="15" max="15" width="13.85546875" hidden="1" customWidth="1"/>
    <col min="16" max="16" width="19.42578125" customWidth="1"/>
    <col min="17" max="17" width="16" hidden="1" customWidth="1"/>
    <col min="18" max="18" width="42.85546875" customWidth="1"/>
    <col min="19" max="19" width="31" customWidth="1"/>
    <col min="20" max="20" width="41.7109375" hidden="1" customWidth="1"/>
    <col min="21" max="21" width="14.5703125" hidden="1" customWidth="1"/>
    <col min="22" max="22" width="20.85546875" hidden="1" customWidth="1"/>
    <col min="23" max="24" width="14.5703125" hidden="1" customWidth="1"/>
    <col min="25" max="25" width="11.140625" bestFit="1" customWidth="1"/>
  </cols>
  <sheetData>
    <row r="1" spans="1:24" ht="36" customHeight="1" x14ac:dyDescent="0.25">
      <c r="J1" s="74" t="s">
        <v>358</v>
      </c>
      <c r="K1" s="74"/>
      <c r="L1" s="74"/>
      <c r="S1" s="65" t="s">
        <v>367</v>
      </c>
    </row>
    <row r="2" spans="1:24" s="9" customFormat="1" ht="11.25" customHeight="1" x14ac:dyDescent="0.25">
      <c r="B2" s="9" t="s">
        <v>0</v>
      </c>
      <c r="C2" s="9" t="s">
        <v>0</v>
      </c>
      <c r="D2" s="9" t="s">
        <v>0</v>
      </c>
      <c r="E2" s="9" t="s">
        <v>0</v>
      </c>
      <c r="F2" s="9" t="s">
        <v>0</v>
      </c>
      <c r="G2" s="9" t="s">
        <v>0</v>
      </c>
      <c r="H2" s="9" t="s">
        <v>0</v>
      </c>
      <c r="M2" s="47"/>
      <c r="S2" s="47"/>
      <c r="T2"/>
      <c r="U2"/>
      <c r="V2"/>
      <c r="W2" s="11"/>
    </row>
    <row r="3" spans="1:24" s="9" customFormat="1" ht="60" customHeight="1" x14ac:dyDescent="0.3">
      <c r="A3" s="28" t="s">
        <v>343</v>
      </c>
      <c r="B3" s="9" t="s">
        <v>1</v>
      </c>
      <c r="C3" s="9" t="s">
        <v>75</v>
      </c>
      <c r="D3" s="9" t="s">
        <v>2</v>
      </c>
      <c r="E3" s="9" t="s">
        <v>3</v>
      </c>
      <c r="F3" s="9" t="s">
        <v>0</v>
      </c>
      <c r="G3" s="9" t="s">
        <v>4</v>
      </c>
      <c r="H3" s="9" t="s">
        <v>5</v>
      </c>
      <c r="I3" s="9" t="s">
        <v>344</v>
      </c>
      <c r="J3" s="28" t="s">
        <v>6</v>
      </c>
      <c r="K3" s="54" t="s">
        <v>7</v>
      </c>
      <c r="L3" s="28" t="s">
        <v>354</v>
      </c>
      <c r="M3" s="48" t="s">
        <v>8</v>
      </c>
      <c r="N3" s="28" t="s">
        <v>355</v>
      </c>
      <c r="O3" s="24" t="s">
        <v>345</v>
      </c>
      <c r="P3" s="29" t="s">
        <v>56</v>
      </c>
      <c r="Q3" s="24" t="s">
        <v>346</v>
      </c>
      <c r="R3" s="28" t="s">
        <v>9</v>
      </c>
      <c r="S3" s="48" t="s">
        <v>352</v>
      </c>
      <c r="T3" s="49" t="s">
        <v>342</v>
      </c>
      <c r="U3" s="12"/>
      <c r="V3" s="12"/>
    </row>
    <row r="4" spans="1:24" ht="18.75" customHeight="1" x14ac:dyDescent="0.25">
      <c r="A4" s="1" t="s">
        <v>10</v>
      </c>
      <c r="B4" s="1" t="s">
        <v>11</v>
      </c>
      <c r="C4" s="1" t="s">
        <v>11</v>
      </c>
      <c r="D4" s="1" t="s">
        <v>11</v>
      </c>
      <c r="E4" s="1" t="s">
        <v>11</v>
      </c>
      <c r="F4" s="1" t="s">
        <v>11</v>
      </c>
      <c r="G4" s="1" t="s">
        <v>11</v>
      </c>
      <c r="H4" s="1" t="s">
        <v>11</v>
      </c>
      <c r="I4" s="1"/>
      <c r="J4" s="1" t="s">
        <v>52</v>
      </c>
      <c r="K4" s="1"/>
      <c r="L4" s="1">
        <v>10</v>
      </c>
      <c r="M4" s="53"/>
      <c r="N4" s="17"/>
      <c r="O4" s="22">
        <f>N4</f>
        <v>0</v>
      </c>
      <c r="P4" s="15">
        <f>IFERROR(N4/L4,"")</f>
        <v>0</v>
      </c>
      <c r="Q4" s="16">
        <f>P4</f>
        <v>0</v>
      </c>
      <c r="R4" s="2"/>
      <c r="S4" s="50" t="s">
        <v>350</v>
      </c>
      <c r="T4" s="51"/>
      <c r="U4" s="13"/>
      <c r="V4" s="13"/>
      <c r="W4" s="13"/>
      <c r="X4" s="13"/>
    </row>
    <row r="5" spans="1:24" ht="18.75" customHeight="1" x14ac:dyDescent="0.25">
      <c r="A5" s="1" t="s">
        <v>10</v>
      </c>
      <c r="B5" s="1" t="s">
        <v>11</v>
      </c>
      <c r="C5" s="1" t="s">
        <v>11</v>
      </c>
      <c r="D5" s="1" t="s">
        <v>11</v>
      </c>
      <c r="E5" s="1" t="s">
        <v>11</v>
      </c>
      <c r="F5" s="1" t="s">
        <v>11</v>
      </c>
      <c r="G5" s="1" t="s">
        <v>11</v>
      </c>
      <c r="H5" s="1" t="s">
        <v>11</v>
      </c>
      <c r="I5" s="1"/>
      <c r="J5" s="1" t="s">
        <v>53</v>
      </c>
      <c r="K5" s="1"/>
      <c r="L5" s="1">
        <v>2.5</v>
      </c>
      <c r="M5" s="53"/>
      <c r="N5" s="17"/>
      <c r="O5" s="22">
        <f>N5</f>
        <v>0</v>
      </c>
      <c r="P5" s="15">
        <f>IFERROR(N5/L5,"")</f>
        <v>0</v>
      </c>
      <c r="Q5" s="16">
        <f>P5</f>
        <v>0</v>
      </c>
      <c r="R5" s="2"/>
      <c r="S5" s="50" t="s">
        <v>350</v>
      </c>
      <c r="T5" s="51"/>
      <c r="U5" s="13"/>
      <c r="V5" s="13"/>
      <c r="W5" s="13"/>
      <c r="X5" s="13"/>
    </row>
    <row r="6" spans="1:24" ht="18.75" customHeight="1" thickBot="1" x14ac:dyDescent="0.3">
      <c r="A6" s="1" t="s">
        <v>10</v>
      </c>
      <c r="B6" s="1" t="s">
        <v>11</v>
      </c>
      <c r="C6" s="1" t="s">
        <v>11</v>
      </c>
      <c r="D6" s="1" t="s">
        <v>11</v>
      </c>
      <c r="E6" s="1" t="s">
        <v>11</v>
      </c>
      <c r="F6" s="1" t="s">
        <v>11</v>
      </c>
      <c r="G6" s="1" t="s">
        <v>11</v>
      </c>
      <c r="H6" s="1" t="s">
        <v>11</v>
      </c>
      <c r="I6" s="1"/>
      <c r="J6" s="1" t="s">
        <v>54</v>
      </c>
      <c r="K6" s="1"/>
      <c r="L6" s="1">
        <v>0.74</v>
      </c>
      <c r="M6" s="53"/>
      <c r="N6" s="17"/>
      <c r="O6" s="22">
        <f>N6</f>
        <v>0</v>
      </c>
      <c r="P6" s="15">
        <f>IFERROR(N6/L6,"")</f>
        <v>0</v>
      </c>
      <c r="Q6" s="16">
        <f>P6</f>
        <v>0</v>
      </c>
      <c r="R6" s="2"/>
      <c r="S6" s="50" t="s">
        <v>350</v>
      </c>
      <c r="T6" s="51"/>
      <c r="U6" s="13"/>
      <c r="V6" s="13"/>
      <c r="W6" s="13"/>
      <c r="X6" s="13"/>
    </row>
    <row r="7" spans="1:24" ht="18.75" customHeight="1" thickBot="1" x14ac:dyDescent="0.3">
      <c r="A7" s="1"/>
      <c r="B7" s="1"/>
      <c r="C7" s="1"/>
      <c r="D7" s="1"/>
      <c r="E7" s="1"/>
      <c r="F7" s="1"/>
      <c r="G7" s="1"/>
      <c r="H7" s="1"/>
      <c r="I7" s="1"/>
      <c r="J7" s="75" t="s">
        <v>60</v>
      </c>
      <c r="K7" s="76"/>
      <c r="L7" s="76"/>
      <c r="M7" s="55"/>
      <c r="N7" s="30">
        <f>SUM(N4:N6)</f>
        <v>0</v>
      </c>
      <c r="O7" s="23"/>
      <c r="P7" s="15"/>
      <c r="Q7" s="16"/>
      <c r="R7" s="59"/>
      <c r="S7" s="52"/>
      <c r="T7" s="51"/>
      <c r="U7" s="13"/>
      <c r="V7" s="13"/>
      <c r="W7" s="13"/>
      <c r="X7" s="13"/>
    </row>
    <row r="8" spans="1:24" ht="18.75" customHeight="1" x14ac:dyDescent="0.25">
      <c r="A8" s="1" t="s">
        <v>12</v>
      </c>
      <c r="B8" s="1" t="s">
        <v>11</v>
      </c>
      <c r="C8" s="1" t="s">
        <v>11</v>
      </c>
      <c r="D8" s="1" t="s">
        <v>13</v>
      </c>
      <c r="E8" s="1" t="s">
        <v>11</v>
      </c>
      <c r="F8" s="1" t="s">
        <v>11</v>
      </c>
      <c r="G8" s="1" t="s">
        <v>13</v>
      </c>
      <c r="H8" s="1" t="s">
        <v>13</v>
      </c>
      <c r="I8" s="1"/>
      <c r="J8" s="1" t="s">
        <v>337</v>
      </c>
      <c r="K8" s="1">
        <v>955020</v>
      </c>
      <c r="L8" s="1">
        <v>2.9</v>
      </c>
      <c r="M8" s="53">
        <v>384.25</v>
      </c>
      <c r="N8" s="17"/>
      <c r="O8" s="22"/>
      <c r="P8" s="15">
        <f t="shared" ref="P8:P22" si="0">IFERROR(N8/L8,"")</f>
        <v>0</v>
      </c>
      <c r="Q8" s="16"/>
      <c r="R8" s="10"/>
      <c r="S8" s="53">
        <f t="shared" ref="S8:S22" si="1">IFERROR(P8*M8,"")</f>
        <v>0</v>
      </c>
      <c r="T8" s="53">
        <v>0</v>
      </c>
      <c r="U8" s="13"/>
      <c r="V8" s="13"/>
      <c r="W8" s="13"/>
      <c r="X8" s="13"/>
    </row>
    <row r="9" spans="1:24" ht="18.75" customHeight="1" x14ac:dyDescent="0.25">
      <c r="A9" s="1" t="s">
        <v>12</v>
      </c>
      <c r="B9" s="1" t="s">
        <v>11</v>
      </c>
      <c r="C9" s="1" t="s">
        <v>11</v>
      </c>
      <c r="D9" s="1" t="s">
        <v>13</v>
      </c>
      <c r="E9" s="1" t="s">
        <v>11</v>
      </c>
      <c r="F9" s="1" t="s">
        <v>11</v>
      </c>
      <c r="G9" s="1" t="s">
        <v>13</v>
      </c>
      <c r="H9" s="1" t="s">
        <v>13</v>
      </c>
      <c r="I9" s="1"/>
      <c r="J9" s="1" t="s">
        <v>14</v>
      </c>
      <c r="K9" s="1">
        <v>91339670</v>
      </c>
      <c r="L9" s="1">
        <v>22</v>
      </c>
      <c r="M9" s="53">
        <v>1980</v>
      </c>
      <c r="N9" s="17"/>
      <c r="O9" s="22"/>
      <c r="P9" s="15">
        <f t="shared" si="0"/>
        <v>0</v>
      </c>
      <c r="Q9" s="16"/>
      <c r="R9" s="2"/>
      <c r="S9" s="53">
        <f t="shared" si="1"/>
        <v>0</v>
      </c>
      <c r="T9" s="53">
        <v>0</v>
      </c>
      <c r="U9" s="13"/>
      <c r="V9" s="13"/>
      <c r="W9" s="13"/>
      <c r="X9" s="13"/>
    </row>
    <row r="10" spans="1:24" ht="18.75" customHeight="1" x14ac:dyDescent="0.25">
      <c r="A10" s="1" t="s">
        <v>12</v>
      </c>
      <c r="B10" s="1" t="s">
        <v>11</v>
      </c>
      <c r="C10" s="1" t="s">
        <v>11</v>
      </c>
      <c r="D10" s="1" t="s">
        <v>13</v>
      </c>
      <c r="E10" s="1" t="s">
        <v>11</v>
      </c>
      <c r="F10" s="1" t="s">
        <v>11</v>
      </c>
      <c r="G10" s="1" t="s">
        <v>13</v>
      </c>
      <c r="H10" s="1" t="s">
        <v>13</v>
      </c>
      <c r="I10" s="1"/>
      <c r="J10" s="1" t="s">
        <v>15</v>
      </c>
      <c r="K10" s="1">
        <v>84963844</v>
      </c>
      <c r="L10" s="1">
        <v>22</v>
      </c>
      <c r="M10" s="53">
        <v>1245</v>
      </c>
      <c r="N10" s="17"/>
      <c r="O10" s="22"/>
      <c r="P10" s="15">
        <f t="shared" si="0"/>
        <v>0</v>
      </c>
      <c r="Q10" s="16"/>
      <c r="R10" s="2"/>
      <c r="S10" s="53">
        <f t="shared" si="1"/>
        <v>0</v>
      </c>
      <c r="T10" s="53">
        <v>0</v>
      </c>
      <c r="U10" s="13"/>
      <c r="V10" s="13"/>
      <c r="W10" s="13"/>
      <c r="X10" s="13"/>
    </row>
    <row r="11" spans="1:24" ht="18.75" customHeight="1" x14ac:dyDescent="0.25">
      <c r="A11" s="1" t="s">
        <v>12</v>
      </c>
      <c r="B11" s="1" t="s">
        <v>13</v>
      </c>
      <c r="C11" s="1" t="s">
        <v>13</v>
      </c>
      <c r="D11" s="1" t="s">
        <v>13</v>
      </c>
      <c r="E11" s="1" t="s">
        <v>13</v>
      </c>
      <c r="F11" s="1" t="s">
        <v>13</v>
      </c>
      <c r="G11" s="1" t="s">
        <v>13</v>
      </c>
      <c r="H11" s="1" t="s">
        <v>13</v>
      </c>
      <c r="I11" s="1"/>
      <c r="J11" s="1" t="s">
        <v>16</v>
      </c>
      <c r="K11" s="1">
        <v>84074926</v>
      </c>
      <c r="L11" s="1">
        <v>1696</v>
      </c>
      <c r="M11" s="53">
        <v>12850</v>
      </c>
      <c r="N11" s="17"/>
      <c r="O11" s="22">
        <f>N11</f>
        <v>0</v>
      </c>
      <c r="P11" s="15">
        <f t="shared" si="0"/>
        <v>0</v>
      </c>
      <c r="Q11" s="16"/>
      <c r="R11" s="2"/>
      <c r="S11" s="53">
        <f t="shared" si="1"/>
        <v>0</v>
      </c>
      <c r="T11" s="53">
        <f>IFERROR(P11*M11,"")</f>
        <v>0</v>
      </c>
      <c r="U11" s="13"/>
      <c r="V11" s="13"/>
      <c r="W11" s="13"/>
      <c r="X11" s="13"/>
    </row>
    <row r="12" spans="1:24" ht="18.75" customHeight="1" x14ac:dyDescent="0.25">
      <c r="A12" s="1" t="s">
        <v>12</v>
      </c>
      <c r="B12" s="1" t="s">
        <v>13</v>
      </c>
      <c r="C12" s="1" t="s">
        <v>13</v>
      </c>
      <c r="D12" s="1" t="s">
        <v>13</v>
      </c>
      <c r="E12" s="1" t="s">
        <v>13</v>
      </c>
      <c r="F12" s="1" t="s">
        <v>13</v>
      </c>
      <c r="G12" s="1" t="s">
        <v>13</v>
      </c>
      <c r="H12" s="1" t="s">
        <v>13</v>
      </c>
      <c r="I12" s="1"/>
      <c r="J12" s="1" t="s">
        <v>73</v>
      </c>
      <c r="K12" s="56"/>
      <c r="L12" s="1">
        <v>165</v>
      </c>
      <c r="M12" s="53">
        <v>2132.5</v>
      </c>
      <c r="N12" s="17"/>
      <c r="O12" s="22">
        <f>N12</f>
        <v>0</v>
      </c>
      <c r="P12" s="15">
        <f t="shared" si="0"/>
        <v>0</v>
      </c>
      <c r="Q12" s="16"/>
      <c r="R12" s="2"/>
      <c r="S12" s="53">
        <f t="shared" si="1"/>
        <v>0</v>
      </c>
      <c r="T12" s="53">
        <f>IFERROR(P12*M12,"")</f>
        <v>0</v>
      </c>
      <c r="U12" s="13"/>
      <c r="V12" s="13"/>
      <c r="W12" s="13"/>
      <c r="X12" s="13"/>
    </row>
    <row r="13" spans="1:24" ht="18.75" customHeight="1" x14ac:dyDescent="0.25">
      <c r="A13" s="1" t="s">
        <v>12</v>
      </c>
      <c r="B13" s="1" t="s">
        <v>11</v>
      </c>
      <c r="C13" s="1" t="s">
        <v>11</v>
      </c>
      <c r="D13" s="1" t="s">
        <v>13</v>
      </c>
      <c r="E13" s="1" t="s">
        <v>11</v>
      </c>
      <c r="F13" s="1" t="s">
        <v>11</v>
      </c>
      <c r="G13" s="1" t="s">
        <v>13</v>
      </c>
      <c r="H13" s="1" t="s">
        <v>13</v>
      </c>
      <c r="I13" s="1"/>
      <c r="J13" s="1" t="s">
        <v>341</v>
      </c>
      <c r="K13" s="1">
        <v>79673604</v>
      </c>
      <c r="L13" s="1">
        <v>22</v>
      </c>
      <c r="M13" s="53">
        <v>682.5</v>
      </c>
      <c r="N13" s="17"/>
      <c r="O13" s="22"/>
      <c r="P13" s="15">
        <f t="shared" si="0"/>
        <v>0</v>
      </c>
      <c r="Q13" s="16"/>
      <c r="R13" s="2"/>
      <c r="S13" s="53">
        <f t="shared" si="1"/>
        <v>0</v>
      </c>
      <c r="T13" s="53">
        <v>0</v>
      </c>
      <c r="U13" s="13"/>
      <c r="V13" s="13"/>
      <c r="W13" s="13"/>
      <c r="X13" s="13"/>
    </row>
    <row r="14" spans="1:24" ht="18.75" customHeight="1" x14ac:dyDescent="0.25">
      <c r="A14" s="1" t="s">
        <v>12</v>
      </c>
      <c r="B14" s="1" t="s">
        <v>13</v>
      </c>
      <c r="C14" s="1" t="s">
        <v>13</v>
      </c>
      <c r="D14" s="1" t="s">
        <v>13</v>
      </c>
      <c r="E14" s="1" t="s">
        <v>13</v>
      </c>
      <c r="F14" s="1" t="s">
        <v>13</v>
      </c>
      <c r="G14" s="1" t="s">
        <v>13</v>
      </c>
      <c r="H14" s="1" t="s">
        <v>13</v>
      </c>
      <c r="I14" s="1"/>
      <c r="J14" s="1" t="s">
        <v>17</v>
      </c>
      <c r="K14" s="1">
        <v>79460341</v>
      </c>
      <c r="L14" s="1">
        <v>65</v>
      </c>
      <c r="M14" s="53">
        <v>428.5</v>
      </c>
      <c r="N14" s="17"/>
      <c r="O14" s="22">
        <f>N14</f>
        <v>0</v>
      </c>
      <c r="P14" s="15">
        <f t="shared" si="0"/>
        <v>0</v>
      </c>
      <c r="Q14" s="16"/>
      <c r="R14" s="2"/>
      <c r="S14" s="53">
        <f t="shared" si="1"/>
        <v>0</v>
      </c>
      <c r="T14" s="53">
        <f>IFERROR(P14*M14,"")</f>
        <v>0</v>
      </c>
      <c r="U14" s="13"/>
      <c r="V14" s="13"/>
      <c r="W14" s="13"/>
      <c r="X14" s="13"/>
    </row>
    <row r="15" spans="1:24" ht="18.75" customHeight="1" x14ac:dyDescent="0.25">
      <c r="A15" s="1" t="s">
        <v>12</v>
      </c>
      <c r="B15" s="1" t="s">
        <v>13</v>
      </c>
      <c r="C15" s="1" t="s">
        <v>13</v>
      </c>
      <c r="D15" s="1" t="s">
        <v>13</v>
      </c>
      <c r="E15" s="1" t="s">
        <v>13</v>
      </c>
      <c r="F15" s="1" t="s">
        <v>13</v>
      </c>
      <c r="G15" s="1" t="s">
        <v>13</v>
      </c>
      <c r="H15" s="1" t="s">
        <v>13</v>
      </c>
      <c r="I15" s="1"/>
      <c r="J15" s="1" t="s">
        <v>18</v>
      </c>
      <c r="K15" s="1">
        <v>81728038</v>
      </c>
      <c r="L15" s="1">
        <v>65</v>
      </c>
      <c r="M15" s="53">
        <v>659</v>
      </c>
      <c r="N15" s="17"/>
      <c r="O15" s="22">
        <f>N15*2</f>
        <v>0</v>
      </c>
      <c r="P15" s="15">
        <f t="shared" si="0"/>
        <v>0</v>
      </c>
      <c r="Q15" s="16"/>
      <c r="R15" s="2"/>
      <c r="S15" s="53">
        <f t="shared" si="1"/>
        <v>0</v>
      </c>
      <c r="T15" s="53">
        <f>IFERROR(P15*M15,"")</f>
        <v>0</v>
      </c>
      <c r="U15" s="13"/>
      <c r="V15" s="13"/>
      <c r="W15" s="13"/>
      <c r="X15" s="13"/>
    </row>
    <row r="16" spans="1:24" ht="18.75" customHeight="1" x14ac:dyDescent="0.25">
      <c r="A16" s="1" t="s">
        <v>12</v>
      </c>
      <c r="B16" s="1" t="s">
        <v>13</v>
      </c>
      <c r="C16" s="1" t="s">
        <v>13</v>
      </c>
      <c r="D16" s="1" t="s">
        <v>13</v>
      </c>
      <c r="E16" s="1" t="s">
        <v>13</v>
      </c>
      <c r="F16" s="1" t="s">
        <v>13</v>
      </c>
      <c r="G16" s="1" t="s">
        <v>13</v>
      </c>
      <c r="H16" s="1" t="s">
        <v>13</v>
      </c>
      <c r="I16" s="1"/>
      <c r="J16" s="1" t="s">
        <v>19</v>
      </c>
      <c r="K16" s="1">
        <v>84946974</v>
      </c>
      <c r="L16" s="1">
        <v>65</v>
      </c>
      <c r="M16" s="53">
        <v>695.75</v>
      </c>
      <c r="N16" s="17"/>
      <c r="O16" s="22">
        <f>N16*2</f>
        <v>0</v>
      </c>
      <c r="P16" s="15">
        <f t="shared" si="0"/>
        <v>0</v>
      </c>
      <c r="Q16" s="16"/>
      <c r="R16" s="2"/>
      <c r="S16" s="53">
        <f t="shared" si="1"/>
        <v>0</v>
      </c>
      <c r="T16" s="53">
        <f>IFERROR(P16*M16,"")</f>
        <v>0</v>
      </c>
      <c r="U16" s="13"/>
      <c r="V16" s="13"/>
      <c r="W16" s="13"/>
      <c r="X16" s="13"/>
    </row>
    <row r="17" spans="1:24" ht="18.75" customHeight="1" x14ac:dyDescent="0.25">
      <c r="A17" s="1" t="s">
        <v>12</v>
      </c>
      <c r="B17" s="1" t="s">
        <v>13</v>
      </c>
      <c r="C17" s="1" t="s">
        <v>13</v>
      </c>
      <c r="D17" s="1" t="s">
        <v>13</v>
      </c>
      <c r="E17" s="1" t="s">
        <v>13</v>
      </c>
      <c r="F17" s="1" t="s">
        <v>13</v>
      </c>
      <c r="G17" s="1" t="s">
        <v>13</v>
      </c>
      <c r="H17" s="1" t="s">
        <v>13</v>
      </c>
      <c r="I17" s="1"/>
      <c r="J17" s="1" t="s">
        <v>20</v>
      </c>
      <c r="K17" s="1">
        <v>89963575</v>
      </c>
      <c r="L17" s="1">
        <v>65</v>
      </c>
      <c r="M17" s="53">
        <v>439.5</v>
      </c>
      <c r="N17" s="17"/>
      <c r="O17" s="22">
        <f>N17</f>
        <v>0</v>
      </c>
      <c r="P17" s="15">
        <f t="shared" si="0"/>
        <v>0</v>
      </c>
      <c r="Q17" s="16"/>
      <c r="R17" s="2"/>
      <c r="S17" s="53">
        <f t="shared" si="1"/>
        <v>0</v>
      </c>
      <c r="T17" s="53">
        <f>IFERROR(P17*M17,"")</f>
        <v>0</v>
      </c>
      <c r="U17" s="13"/>
      <c r="V17" s="13"/>
      <c r="W17" s="13"/>
      <c r="X17" s="13"/>
    </row>
    <row r="18" spans="1:24" ht="18.75" customHeight="1" x14ac:dyDescent="0.25">
      <c r="A18" s="1" t="s">
        <v>12</v>
      </c>
      <c r="B18" s="1" t="s">
        <v>11</v>
      </c>
      <c r="C18" s="1" t="s">
        <v>11</v>
      </c>
      <c r="D18" s="1" t="s">
        <v>13</v>
      </c>
      <c r="E18" s="1" t="s">
        <v>11</v>
      </c>
      <c r="F18" s="1" t="s">
        <v>11</v>
      </c>
      <c r="G18" s="1" t="s">
        <v>13</v>
      </c>
      <c r="H18" s="1" t="s">
        <v>13</v>
      </c>
      <c r="I18" s="1"/>
      <c r="J18" s="1" t="s">
        <v>340</v>
      </c>
      <c r="K18" s="1">
        <v>79693478</v>
      </c>
      <c r="L18" s="1">
        <v>10</v>
      </c>
      <c r="M18" s="53">
        <v>249.25</v>
      </c>
      <c r="N18" s="17"/>
      <c r="O18" s="22"/>
      <c r="P18" s="15">
        <f t="shared" si="0"/>
        <v>0</v>
      </c>
      <c r="Q18" s="16"/>
      <c r="R18" s="2"/>
      <c r="S18" s="53">
        <f t="shared" si="1"/>
        <v>0</v>
      </c>
      <c r="T18" s="53">
        <v>0</v>
      </c>
      <c r="U18" s="13"/>
      <c r="V18" s="13"/>
      <c r="W18" s="13"/>
      <c r="X18" s="13"/>
    </row>
    <row r="19" spans="1:24" ht="18.75" customHeight="1" x14ac:dyDescent="0.25">
      <c r="A19" s="1" t="s">
        <v>12</v>
      </c>
      <c r="B19" s="1" t="s">
        <v>11</v>
      </c>
      <c r="C19" s="1" t="s">
        <v>11</v>
      </c>
      <c r="D19" s="1" t="s">
        <v>13</v>
      </c>
      <c r="E19" s="1" t="s">
        <v>13</v>
      </c>
      <c r="F19" s="1" t="s">
        <v>11</v>
      </c>
      <c r="G19" s="1" t="s">
        <v>11</v>
      </c>
      <c r="H19" s="1" t="s">
        <v>13</v>
      </c>
      <c r="I19" s="1"/>
      <c r="J19" s="1" t="s">
        <v>338</v>
      </c>
      <c r="K19" s="1">
        <v>84106399</v>
      </c>
      <c r="L19" s="1">
        <v>1323</v>
      </c>
      <c r="M19" s="53">
        <v>4803.5</v>
      </c>
      <c r="N19" s="17"/>
      <c r="O19" s="39" t="str">
        <f>IF(N19=0,"0.0",MIN(N19,SUM(N11,N12,N14,N17,N20)))</f>
        <v>0.0</v>
      </c>
      <c r="P19" s="15">
        <f t="shared" si="0"/>
        <v>0</v>
      </c>
      <c r="Q19" s="16">
        <f>IFERROR(O19/L19,"")</f>
        <v>0</v>
      </c>
      <c r="R19" s="2"/>
      <c r="S19" s="53">
        <f t="shared" si="1"/>
        <v>0</v>
      </c>
      <c r="T19" s="53">
        <f>Q19*M19</f>
        <v>0</v>
      </c>
      <c r="U19" s="13"/>
      <c r="V19" s="13"/>
      <c r="W19" s="13"/>
      <c r="X19" s="13"/>
    </row>
    <row r="20" spans="1:24" ht="18.75" customHeight="1" x14ac:dyDescent="0.25">
      <c r="A20" s="1" t="s">
        <v>12</v>
      </c>
      <c r="B20" s="1" t="s">
        <v>13</v>
      </c>
      <c r="C20" s="1" t="s">
        <v>13</v>
      </c>
      <c r="D20" s="1" t="s">
        <v>13</v>
      </c>
      <c r="E20" s="1" t="s">
        <v>13</v>
      </c>
      <c r="F20" s="1" t="s">
        <v>13</v>
      </c>
      <c r="G20" s="1" t="s">
        <v>13</v>
      </c>
      <c r="H20" s="1" t="s">
        <v>13</v>
      </c>
      <c r="I20" s="1"/>
      <c r="J20" s="1" t="s">
        <v>21</v>
      </c>
      <c r="K20" s="1">
        <v>80969295</v>
      </c>
      <c r="L20" s="1">
        <v>110</v>
      </c>
      <c r="M20" s="53">
        <v>1316.5</v>
      </c>
      <c r="N20" s="17"/>
      <c r="O20" s="22">
        <f>N20</f>
        <v>0</v>
      </c>
      <c r="P20" s="15">
        <f t="shared" si="0"/>
        <v>0</v>
      </c>
      <c r="Q20" s="16"/>
      <c r="R20" s="2"/>
      <c r="S20" s="53">
        <f t="shared" si="1"/>
        <v>0</v>
      </c>
      <c r="T20" s="53">
        <f>IFERROR(P20*M20,"")</f>
        <v>0</v>
      </c>
      <c r="U20" s="13"/>
      <c r="V20" s="13"/>
      <c r="W20" s="13"/>
      <c r="X20" s="13"/>
    </row>
    <row r="21" spans="1:24" ht="18.75" customHeight="1" x14ac:dyDescent="0.25">
      <c r="A21" s="1" t="s">
        <v>12</v>
      </c>
      <c r="B21" s="1" t="s">
        <v>13</v>
      </c>
      <c r="C21" s="1" t="s">
        <v>13</v>
      </c>
      <c r="D21" s="1" t="s">
        <v>13</v>
      </c>
      <c r="E21" s="1" t="s">
        <v>13</v>
      </c>
      <c r="F21" s="1" t="s">
        <v>13</v>
      </c>
      <c r="G21" s="1" t="s">
        <v>13</v>
      </c>
      <c r="H21" s="1" t="s">
        <v>13</v>
      </c>
      <c r="I21" s="1"/>
      <c r="J21" s="1" t="s">
        <v>22</v>
      </c>
      <c r="K21" s="1">
        <v>85369342</v>
      </c>
      <c r="L21" s="1">
        <v>110</v>
      </c>
      <c r="M21" s="53">
        <v>2540.75</v>
      </c>
      <c r="N21" s="18"/>
      <c r="O21" s="22">
        <f>N21*2</f>
        <v>0</v>
      </c>
      <c r="P21" s="15">
        <f t="shared" si="0"/>
        <v>0</v>
      </c>
      <c r="Q21" s="16"/>
      <c r="R21" s="2"/>
      <c r="S21" s="53">
        <f t="shared" si="1"/>
        <v>0</v>
      </c>
      <c r="T21" s="53">
        <f>IFERROR(P21*M21,"")</f>
        <v>0</v>
      </c>
      <c r="U21" s="13"/>
      <c r="V21" s="13"/>
      <c r="W21" s="13"/>
      <c r="X21" s="13"/>
    </row>
    <row r="22" spans="1:24" ht="18.75" customHeight="1" thickBot="1" x14ac:dyDescent="0.3">
      <c r="A22" s="1" t="s">
        <v>12</v>
      </c>
      <c r="B22" s="1" t="s">
        <v>11</v>
      </c>
      <c r="C22" s="1" t="s">
        <v>11</v>
      </c>
      <c r="D22" s="1" t="s">
        <v>13</v>
      </c>
      <c r="E22" s="1" t="s">
        <v>11</v>
      </c>
      <c r="F22" s="1" t="s">
        <v>11</v>
      </c>
      <c r="G22" s="1" t="s">
        <v>13</v>
      </c>
      <c r="H22" s="1" t="s">
        <v>13</v>
      </c>
      <c r="I22" s="1"/>
      <c r="J22" s="1" t="s">
        <v>339</v>
      </c>
      <c r="K22" s="1">
        <v>85768360</v>
      </c>
      <c r="L22" s="1">
        <v>50</v>
      </c>
      <c r="M22" s="53">
        <v>1650</v>
      </c>
      <c r="N22" s="17"/>
      <c r="O22" s="22"/>
      <c r="P22" s="15">
        <f t="shared" si="0"/>
        <v>0</v>
      </c>
      <c r="Q22" s="16"/>
      <c r="R22" s="2"/>
      <c r="S22" s="53">
        <f t="shared" si="1"/>
        <v>0</v>
      </c>
      <c r="T22" s="53">
        <v>0</v>
      </c>
      <c r="U22" s="13"/>
      <c r="V22" s="13"/>
      <c r="W22" s="13"/>
      <c r="X22" s="13"/>
    </row>
    <row r="23" spans="1:24" ht="18.75" customHeight="1" thickBot="1" x14ac:dyDescent="0.3">
      <c r="A23" s="1"/>
      <c r="B23" s="1"/>
      <c r="C23" s="1"/>
      <c r="D23" s="1"/>
      <c r="E23" s="1"/>
      <c r="F23" s="1"/>
      <c r="G23" s="1"/>
      <c r="H23" s="1"/>
      <c r="I23" s="1"/>
      <c r="J23" s="75" t="s">
        <v>57</v>
      </c>
      <c r="K23" s="76"/>
      <c r="L23" s="76"/>
      <c r="M23" s="55"/>
      <c r="N23" s="30">
        <f>SUM(N9,N10,N11,N12,N14,N15,O16,N17,O19,N20,O21)</f>
        <v>0</v>
      </c>
      <c r="O23" s="23"/>
      <c r="P23" s="15"/>
      <c r="Q23" s="16"/>
      <c r="R23" s="64"/>
      <c r="S23" s="52"/>
      <c r="T23" s="52"/>
      <c r="U23" s="13"/>
      <c r="V23" s="13"/>
      <c r="W23" s="13"/>
      <c r="X23" s="13"/>
    </row>
    <row r="24" spans="1:24" ht="18.75" customHeight="1" thickBot="1" x14ac:dyDescent="0.3">
      <c r="A24" s="1"/>
      <c r="B24" s="1"/>
      <c r="C24" s="1"/>
      <c r="D24" s="1"/>
      <c r="E24" s="1"/>
      <c r="F24" s="1"/>
      <c r="G24" s="1"/>
      <c r="H24" s="1"/>
      <c r="I24" s="1"/>
      <c r="J24" s="75" t="s">
        <v>357</v>
      </c>
      <c r="K24" s="76"/>
      <c r="L24" s="76"/>
      <c r="M24" s="55"/>
      <c r="N24" s="30">
        <f>SUM(N8,N13,N18,N22)</f>
        <v>0</v>
      </c>
      <c r="O24" s="23"/>
      <c r="P24" s="15"/>
      <c r="Q24" s="16"/>
      <c r="R24" s="60"/>
      <c r="S24" s="52"/>
      <c r="T24" s="52"/>
      <c r="U24" s="13"/>
      <c r="V24" s="13"/>
      <c r="W24" s="13"/>
      <c r="X24" s="13"/>
    </row>
    <row r="25" spans="1:24" ht="18.75" customHeight="1" x14ac:dyDescent="0.25">
      <c r="A25" s="1" t="s">
        <v>23</v>
      </c>
      <c r="B25" s="1" t="s">
        <v>13</v>
      </c>
      <c r="C25" s="1" t="s">
        <v>13</v>
      </c>
      <c r="D25" s="1" t="s">
        <v>11</v>
      </c>
      <c r="E25" s="1" t="s">
        <v>11</v>
      </c>
      <c r="F25" s="1" t="s">
        <v>13</v>
      </c>
      <c r="G25" s="1" t="s">
        <v>11</v>
      </c>
      <c r="H25" s="1" t="s">
        <v>13</v>
      </c>
      <c r="I25" s="1"/>
      <c r="J25" s="1" t="s">
        <v>24</v>
      </c>
      <c r="K25" s="1">
        <v>4185950</v>
      </c>
      <c r="L25" s="1">
        <v>20</v>
      </c>
      <c r="M25" s="53">
        <v>191.25</v>
      </c>
      <c r="N25" s="17"/>
      <c r="O25" s="22">
        <f t="shared" ref="O25:O36" si="2">N25</f>
        <v>0</v>
      </c>
      <c r="P25" s="15">
        <f t="shared" ref="P25:P41" si="3">IFERROR(N25/L25,"")</f>
        <v>0</v>
      </c>
      <c r="Q25" s="16">
        <f>P25</f>
        <v>0</v>
      </c>
      <c r="R25" s="10"/>
      <c r="S25" s="50" t="s">
        <v>350</v>
      </c>
      <c r="T25" s="53"/>
      <c r="U25" s="13"/>
      <c r="V25" s="13"/>
      <c r="W25" s="13"/>
      <c r="X25" s="13"/>
    </row>
    <row r="26" spans="1:24" ht="18.75" customHeight="1" x14ac:dyDescent="0.25">
      <c r="A26" s="1" t="s">
        <v>23</v>
      </c>
      <c r="B26" s="1" t="s">
        <v>13</v>
      </c>
      <c r="C26" s="1" t="s">
        <v>13</v>
      </c>
      <c r="D26" s="1" t="s">
        <v>13</v>
      </c>
      <c r="E26" s="1" t="s">
        <v>13</v>
      </c>
      <c r="F26" s="1" t="s">
        <v>13</v>
      </c>
      <c r="G26" s="1" t="s">
        <v>13</v>
      </c>
      <c r="H26" s="1" t="s">
        <v>13</v>
      </c>
      <c r="I26" s="1"/>
      <c r="J26" s="1" t="s">
        <v>25</v>
      </c>
      <c r="K26" s="1">
        <v>88441222</v>
      </c>
      <c r="L26" s="1">
        <v>20</v>
      </c>
      <c r="M26" s="53">
        <v>482.25</v>
      </c>
      <c r="N26" s="17"/>
      <c r="O26" s="22">
        <f t="shared" si="2"/>
        <v>0</v>
      </c>
      <c r="P26" s="15">
        <f t="shared" si="3"/>
        <v>0</v>
      </c>
      <c r="Q26" s="16">
        <f>P26</f>
        <v>0</v>
      </c>
      <c r="R26" s="2"/>
      <c r="S26" s="53">
        <f t="shared" ref="S26:S31" si="4">IFERROR(P26*M26,"")</f>
        <v>0</v>
      </c>
      <c r="T26" s="53">
        <f t="shared" ref="T26:T31" si="5">IFERROR(P26*M26,"")</f>
        <v>0</v>
      </c>
      <c r="U26" s="13"/>
      <c r="V26" s="13"/>
      <c r="W26" s="13"/>
      <c r="X26" s="13"/>
    </row>
    <row r="27" spans="1:24" ht="18.75" customHeight="1" x14ac:dyDescent="0.25">
      <c r="A27" s="1" t="s">
        <v>23</v>
      </c>
      <c r="B27" s="1" t="s">
        <v>13</v>
      </c>
      <c r="C27" s="1" t="s">
        <v>13</v>
      </c>
      <c r="D27" s="1" t="s">
        <v>13</v>
      </c>
      <c r="E27" s="1" t="s">
        <v>13</v>
      </c>
      <c r="F27" s="1" t="s">
        <v>13</v>
      </c>
      <c r="G27" s="1" t="s">
        <v>13</v>
      </c>
      <c r="H27" s="1" t="s">
        <v>13</v>
      </c>
      <c r="I27" s="1" t="s">
        <v>13</v>
      </c>
      <c r="J27" s="1" t="s">
        <v>26</v>
      </c>
      <c r="K27" s="1">
        <v>89319145</v>
      </c>
      <c r="L27" s="1">
        <v>20</v>
      </c>
      <c r="M27" s="53">
        <v>239.25</v>
      </c>
      <c r="N27" s="17"/>
      <c r="O27" s="22">
        <f t="shared" si="2"/>
        <v>0</v>
      </c>
      <c r="P27" s="15">
        <f t="shared" si="3"/>
        <v>0</v>
      </c>
      <c r="Q27" s="16">
        <f t="shared" ref="Q27:Q41" si="6">P27</f>
        <v>0</v>
      </c>
      <c r="R27" s="2"/>
      <c r="S27" s="53">
        <f t="shared" si="4"/>
        <v>0</v>
      </c>
      <c r="T27" s="53">
        <f t="shared" si="5"/>
        <v>0</v>
      </c>
      <c r="U27" s="13"/>
      <c r="V27" s="13"/>
      <c r="W27" s="13"/>
      <c r="X27" s="13"/>
    </row>
    <row r="28" spans="1:24" ht="18.75" customHeight="1" x14ac:dyDescent="0.25">
      <c r="A28" s="1" t="s">
        <v>23</v>
      </c>
      <c r="B28" s="1" t="s">
        <v>13</v>
      </c>
      <c r="C28" s="1" t="s">
        <v>13</v>
      </c>
      <c r="D28" s="1" t="s">
        <v>13</v>
      </c>
      <c r="E28" s="1" t="s">
        <v>13</v>
      </c>
      <c r="F28" s="1" t="s">
        <v>13</v>
      </c>
      <c r="G28" s="1" t="s">
        <v>13</v>
      </c>
      <c r="H28" s="1" t="s">
        <v>13</v>
      </c>
      <c r="I28" s="1"/>
      <c r="J28" s="1" t="s">
        <v>27</v>
      </c>
      <c r="K28" s="1">
        <v>79035136</v>
      </c>
      <c r="L28" s="1">
        <v>20</v>
      </c>
      <c r="M28" s="53">
        <v>254</v>
      </c>
      <c r="N28" s="17"/>
      <c r="O28" s="22">
        <f t="shared" si="2"/>
        <v>0</v>
      </c>
      <c r="P28" s="15">
        <f t="shared" si="3"/>
        <v>0</v>
      </c>
      <c r="Q28" s="16">
        <f t="shared" si="6"/>
        <v>0</v>
      </c>
      <c r="R28" s="2"/>
      <c r="S28" s="53">
        <f t="shared" si="4"/>
        <v>0</v>
      </c>
      <c r="T28" s="53">
        <f t="shared" si="5"/>
        <v>0</v>
      </c>
      <c r="U28" s="13"/>
      <c r="V28" s="13"/>
      <c r="W28" s="13"/>
      <c r="X28" s="13"/>
    </row>
    <row r="29" spans="1:24" ht="18.75" customHeight="1" x14ac:dyDescent="0.25">
      <c r="A29" s="1" t="s">
        <v>23</v>
      </c>
      <c r="B29" s="1" t="s">
        <v>13</v>
      </c>
      <c r="C29" s="1" t="s">
        <v>13</v>
      </c>
      <c r="D29" s="1" t="s">
        <v>13</v>
      </c>
      <c r="E29" s="1" t="s">
        <v>13</v>
      </c>
      <c r="F29" s="1" t="s">
        <v>13</v>
      </c>
      <c r="G29" s="1" t="s">
        <v>13</v>
      </c>
      <c r="H29" s="1" t="s">
        <v>13</v>
      </c>
      <c r="I29" s="1"/>
      <c r="J29" s="1" t="s">
        <v>28</v>
      </c>
      <c r="K29" s="1">
        <v>85807080</v>
      </c>
      <c r="L29" s="1">
        <v>20</v>
      </c>
      <c r="M29" s="53">
        <v>313.5</v>
      </c>
      <c r="N29" s="17"/>
      <c r="O29" s="22">
        <f t="shared" si="2"/>
        <v>0</v>
      </c>
      <c r="P29" s="15">
        <f t="shared" si="3"/>
        <v>0</v>
      </c>
      <c r="Q29" s="16">
        <f t="shared" si="6"/>
        <v>0</v>
      </c>
      <c r="R29" s="2"/>
      <c r="S29" s="53">
        <f t="shared" si="4"/>
        <v>0</v>
      </c>
      <c r="T29" s="53">
        <f t="shared" si="5"/>
        <v>0</v>
      </c>
      <c r="U29" s="13"/>
      <c r="V29" s="13"/>
      <c r="W29" s="13"/>
      <c r="X29" s="13"/>
    </row>
    <row r="30" spans="1:24" ht="18.75" customHeight="1" x14ac:dyDescent="0.25">
      <c r="A30" s="1" t="s">
        <v>23</v>
      </c>
      <c r="B30" s="1" t="s">
        <v>13</v>
      </c>
      <c r="C30" s="1" t="s">
        <v>13</v>
      </c>
      <c r="D30" s="1" t="s">
        <v>13</v>
      </c>
      <c r="E30" s="1" t="s">
        <v>13</v>
      </c>
      <c r="F30" s="1" t="s">
        <v>13</v>
      </c>
      <c r="G30" s="1" t="s">
        <v>13</v>
      </c>
      <c r="H30" s="1" t="s">
        <v>13</v>
      </c>
      <c r="I30" s="1"/>
      <c r="J30" s="1" t="s">
        <v>29</v>
      </c>
      <c r="K30" s="1">
        <v>87349209</v>
      </c>
      <c r="L30" s="1">
        <v>40</v>
      </c>
      <c r="M30" s="53">
        <v>711</v>
      </c>
      <c r="N30" s="17"/>
      <c r="O30" s="22">
        <f t="shared" si="2"/>
        <v>0</v>
      </c>
      <c r="P30" s="15">
        <f t="shared" si="3"/>
        <v>0</v>
      </c>
      <c r="Q30" s="16">
        <f t="shared" si="6"/>
        <v>0</v>
      </c>
      <c r="R30" s="2"/>
      <c r="S30" s="53">
        <f t="shared" si="4"/>
        <v>0</v>
      </c>
      <c r="T30" s="53">
        <f t="shared" si="5"/>
        <v>0</v>
      </c>
      <c r="U30" s="13"/>
      <c r="V30" s="13"/>
      <c r="W30" s="13"/>
      <c r="X30" s="13"/>
    </row>
    <row r="31" spans="1:24" ht="18.75" customHeight="1" x14ac:dyDescent="0.25">
      <c r="A31" s="1" t="s">
        <v>23</v>
      </c>
      <c r="B31" s="1" t="s">
        <v>13</v>
      </c>
      <c r="C31" s="1" t="s">
        <v>13</v>
      </c>
      <c r="D31" s="1" t="s">
        <v>13</v>
      </c>
      <c r="E31" s="1" t="s">
        <v>13</v>
      </c>
      <c r="F31" s="1" t="s">
        <v>13</v>
      </c>
      <c r="G31" s="1" t="s">
        <v>13</v>
      </c>
      <c r="H31" s="1" t="s">
        <v>13</v>
      </c>
      <c r="I31" s="1" t="s">
        <v>13</v>
      </c>
      <c r="J31" s="1" t="s">
        <v>30</v>
      </c>
      <c r="K31" s="1">
        <v>85821644</v>
      </c>
      <c r="L31" s="1">
        <v>80</v>
      </c>
      <c r="M31" s="53">
        <v>546.75</v>
      </c>
      <c r="N31" s="17"/>
      <c r="O31" s="22">
        <f t="shared" si="2"/>
        <v>0</v>
      </c>
      <c r="P31" s="15">
        <f t="shared" si="3"/>
        <v>0</v>
      </c>
      <c r="Q31" s="16">
        <f t="shared" si="6"/>
        <v>0</v>
      </c>
      <c r="R31" s="2"/>
      <c r="S31" s="53">
        <f t="shared" si="4"/>
        <v>0</v>
      </c>
      <c r="T31" s="53">
        <f t="shared" si="5"/>
        <v>0</v>
      </c>
      <c r="U31" s="13"/>
      <c r="V31" s="13"/>
      <c r="W31" s="13"/>
      <c r="X31" s="13"/>
    </row>
    <row r="32" spans="1:24" ht="18.75" customHeight="1" x14ac:dyDescent="0.25">
      <c r="A32" s="1" t="s">
        <v>23</v>
      </c>
      <c r="B32" s="1" t="s">
        <v>13</v>
      </c>
      <c r="C32" s="1" t="s">
        <v>11</v>
      </c>
      <c r="D32" s="1" t="s">
        <v>11</v>
      </c>
      <c r="E32" s="1" t="s">
        <v>11</v>
      </c>
      <c r="F32" s="1" t="s">
        <v>13</v>
      </c>
      <c r="G32" s="1" t="s">
        <v>11</v>
      </c>
      <c r="H32" s="1" t="s">
        <v>13</v>
      </c>
      <c r="I32" s="1" t="s">
        <v>13</v>
      </c>
      <c r="J32" s="1" t="s">
        <v>31</v>
      </c>
      <c r="K32" s="1">
        <v>4202308</v>
      </c>
      <c r="L32" s="1">
        <v>20</v>
      </c>
      <c r="M32" s="53">
        <v>178.25</v>
      </c>
      <c r="N32" s="17"/>
      <c r="O32" s="22">
        <f t="shared" si="2"/>
        <v>0</v>
      </c>
      <c r="P32" s="15">
        <f t="shared" si="3"/>
        <v>0</v>
      </c>
      <c r="Q32" s="16">
        <f t="shared" si="6"/>
        <v>0</v>
      </c>
      <c r="R32" s="2"/>
      <c r="S32" s="50" t="s">
        <v>350</v>
      </c>
      <c r="T32" s="53"/>
      <c r="U32" s="13"/>
      <c r="V32" s="13"/>
      <c r="W32" s="13"/>
      <c r="X32" s="13"/>
    </row>
    <row r="33" spans="1:24" ht="18.75" customHeight="1" x14ac:dyDescent="0.25">
      <c r="A33" s="1" t="s">
        <v>23</v>
      </c>
      <c r="B33" s="1" t="s">
        <v>13</v>
      </c>
      <c r="C33" s="1" t="s">
        <v>11</v>
      </c>
      <c r="D33" s="1" t="s">
        <v>11</v>
      </c>
      <c r="E33" s="1" t="s">
        <v>11</v>
      </c>
      <c r="F33" s="1" t="s">
        <v>13</v>
      </c>
      <c r="G33" s="1" t="s">
        <v>11</v>
      </c>
      <c r="H33" s="1" t="s">
        <v>13</v>
      </c>
      <c r="I33" s="1"/>
      <c r="J33" s="1" t="s">
        <v>32</v>
      </c>
      <c r="K33" s="1">
        <v>79445385</v>
      </c>
      <c r="L33" s="1">
        <v>20</v>
      </c>
      <c r="M33" s="53">
        <v>201.5</v>
      </c>
      <c r="N33" s="17"/>
      <c r="O33" s="22">
        <f t="shared" si="2"/>
        <v>0</v>
      </c>
      <c r="P33" s="15">
        <f t="shared" si="3"/>
        <v>0</v>
      </c>
      <c r="Q33" s="16">
        <f t="shared" si="6"/>
        <v>0</v>
      </c>
      <c r="R33" s="2"/>
      <c r="S33" s="50" t="s">
        <v>350</v>
      </c>
      <c r="T33" s="53"/>
      <c r="U33" s="13"/>
      <c r="V33" s="13"/>
      <c r="W33" s="13"/>
      <c r="X33" s="13"/>
    </row>
    <row r="34" spans="1:24" ht="18.75" customHeight="1" x14ac:dyDescent="0.25">
      <c r="A34" s="1" t="s">
        <v>23</v>
      </c>
      <c r="B34" s="1"/>
      <c r="C34" s="1"/>
      <c r="D34" s="1"/>
      <c r="E34" s="1"/>
      <c r="F34" s="1"/>
      <c r="G34" s="1"/>
      <c r="H34" s="1"/>
      <c r="I34" s="1" t="s">
        <v>13</v>
      </c>
      <c r="J34" s="1" t="s">
        <v>55</v>
      </c>
      <c r="K34" s="1"/>
      <c r="L34" s="1">
        <v>15</v>
      </c>
      <c r="M34" s="53">
        <v>0</v>
      </c>
      <c r="N34" s="17"/>
      <c r="O34" s="22">
        <f t="shared" si="2"/>
        <v>0</v>
      </c>
      <c r="P34" s="15">
        <f t="shared" si="3"/>
        <v>0</v>
      </c>
      <c r="Q34" s="16">
        <f t="shared" si="6"/>
        <v>0</v>
      </c>
      <c r="R34" s="2"/>
      <c r="S34" s="50" t="s">
        <v>350</v>
      </c>
      <c r="T34" s="53"/>
      <c r="U34" s="13"/>
      <c r="V34" s="13"/>
      <c r="W34" s="13"/>
      <c r="X34" s="13"/>
    </row>
    <row r="35" spans="1:24" ht="18.75" customHeight="1" x14ac:dyDescent="0.25">
      <c r="A35" s="1" t="s">
        <v>23</v>
      </c>
      <c r="B35" s="1" t="s">
        <v>13</v>
      </c>
      <c r="C35" s="1" t="s">
        <v>13</v>
      </c>
      <c r="D35" s="1" t="s">
        <v>13</v>
      </c>
      <c r="E35" s="1" t="s">
        <v>13</v>
      </c>
      <c r="F35" s="1" t="s">
        <v>13</v>
      </c>
      <c r="G35" s="1" t="s">
        <v>13</v>
      </c>
      <c r="H35" s="1" t="s">
        <v>13</v>
      </c>
      <c r="I35" s="1"/>
      <c r="J35" s="1" t="s">
        <v>69</v>
      </c>
      <c r="K35" s="1">
        <v>88455355</v>
      </c>
      <c r="L35" s="1">
        <v>7</v>
      </c>
      <c r="M35" s="53">
        <v>138</v>
      </c>
      <c r="N35" s="17"/>
      <c r="O35" s="22">
        <f t="shared" si="2"/>
        <v>0</v>
      </c>
      <c r="P35" s="15">
        <f t="shared" si="3"/>
        <v>0</v>
      </c>
      <c r="Q35" s="16">
        <f t="shared" si="6"/>
        <v>0</v>
      </c>
      <c r="R35" s="2"/>
      <c r="S35" s="53">
        <f>IFERROR(P35*M35,"")</f>
        <v>0</v>
      </c>
      <c r="T35" s="53">
        <f>IFERROR(P35*M35,"")</f>
        <v>0</v>
      </c>
      <c r="U35" s="13"/>
      <c r="V35" s="13"/>
      <c r="W35" s="13"/>
      <c r="X35" s="13"/>
    </row>
    <row r="36" spans="1:24" ht="18.75" customHeight="1" x14ac:dyDescent="0.25">
      <c r="A36" s="1" t="s">
        <v>23</v>
      </c>
      <c r="B36" s="1" t="s">
        <v>13</v>
      </c>
      <c r="C36" s="1" t="s">
        <v>11</v>
      </c>
      <c r="D36" s="1" t="s">
        <v>11</v>
      </c>
      <c r="E36" s="1" t="s">
        <v>11</v>
      </c>
      <c r="F36" s="1" t="s">
        <v>13</v>
      </c>
      <c r="G36" s="1" t="s">
        <v>11</v>
      </c>
      <c r="H36" s="1" t="s">
        <v>13</v>
      </c>
      <c r="I36" s="1"/>
      <c r="J36" s="1" t="s">
        <v>33</v>
      </c>
      <c r="K36" s="1">
        <v>4202472</v>
      </c>
      <c r="L36" s="1">
        <v>20</v>
      </c>
      <c r="M36" s="53">
        <v>178.25</v>
      </c>
      <c r="N36" s="17"/>
      <c r="O36" s="22">
        <f t="shared" si="2"/>
        <v>0</v>
      </c>
      <c r="P36" s="15">
        <f t="shared" si="3"/>
        <v>0</v>
      </c>
      <c r="Q36" s="16">
        <f t="shared" si="6"/>
        <v>0</v>
      </c>
      <c r="R36" s="2"/>
      <c r="S36" s="50" t="s">
        <v>350</v>
      </c>
      <c r="T36" s="53"/>
      <c r="U36" s="13"/>
      <c r="V36" s="13"/>
      <c r="W36" s="13"/>
      <c r="X36" s="13"/>
    </row>
    <row r="37" spans="1:24" ht="18.75" customHeight="1" x14ac:dyDescent="0.25">
      <c r="A37" s="1" t="s">
        <v>23</v>
      </c>
      <c r="B37" s="1" t="s">
        <v>13</v>
      </c>
      <c r="C37" s="1" t="s">
        <v>13</v>
      </c>
      <c r="D37" s="1" t="s">
        <v>13</v>
      </c>
      <c r="E37" s="1" t="s">
        <v>13</v>
      </c>
      <c r="F37" s="1" t="s">
        <v>13</v>
      </c>
      <c r="G37" s="1" t="s">
        <v>13</v>
      </c>
      <c r="H37" s="1" t="s">
        <v>13</v>
      </c>
      <c r="I37" s="1"/>
      <c r="J37" s="1" t="s">
        <v>34</v>
      </c>
      <c r="K37" s="1">
        <v>79646127</v>
      </c>
      <c r="L37" s="1">
        <v>10</v>
      </c>
      <c r="M37" s="53">
        <v>236.5</v>
      </c>
      <c r="N37" s="17"/>
      <c r="O37" s="22">
        <f>N37*2</f>
        <v>0</v>
      </c>
      <c r="P37" s="15">
        <f t="shared" si="3"/>
        <v>0</v>
      </c>
      <c r="Q37" s="16">
        <f>P37*2</f>
        <v>0</v>
      </c>
      <c r="R37" s="2"/>
      <c r="S37" s="53">
        <f>IFERROR(P37*M37,"")</f>
        <v>0</v>
      </c>
      <c r="T37" s="53">
        <f>IFERROR(P37*M37,"")</f>
        <v>0</v>
      </c>
      <c r="U37" s="13"/>
      <c r="V37" s="13"/>
      <c r="W37" s="13"/>
      <c r="X37" s="13"/>
    </row>
    <row r="38" spans="1:24" ht="18.75" customHeight="1" x14ac:dyDescent="0.25">
      <c r="A38" s="1" t="s">
        <v>23</v>
      </c>
      <c r="B38" s="1" t="s">
        <v>13</v>
      </c>
      <c r="C38" s="1" t="s">
        <v>13</v>
      </c>
      <c r="D38" s="1" t="s">
        <v>13</v>
      </c>
      <c r="E38" s="1" t="s">
        <v>13</v>
      </c>
      <c r="F38" s="1" t="s">
        <v>13</v>
      </c>
      <c r="G38" s="1" t="s">
        <v>13</v>
      </c>
      <c r="H38" s="1" t="s">
        <v>13</v>
      </c>
      <c r="I38" s="1"/>
      <c r="J38" s="1" t="s">
        <v>35</v>
      </c>
      <c r="K38" s="1">
        <v>80211082</v>
      </c>
      <c r="L38" s="1">
        <v>40</v>
      </c>
      <c r="M38" s="53">
        <v>837.5</v>
      </c>
      <c r="N38" s="17"/>
      <c r="O38" s="22">
        <f>N38</f>
        <v>0</v>
      </c>
      <c r="P38" s="15">
        <f t="shared" si="3"/>
        <v>0</v>
      </c>
      <c r="Q38" s="16">
        <f t="shared" si="6"/>
        <v>0</v>
      </c>
      <c r="R38" s="2"/>
      <c r="S38" s="53">
        <f>IFERROR(P38*M38,"")</f>
        <v>0</v>
      </c>
      <c r="T38" s="53">
        <f>IFERROR(P38*M38,"")</f>
        <v>0</v>
      </c>
      <c r="U38" s="13"/>
      <c r="V38" s="13"/>
      <c r="W38" s="13"/>
      <c r="X38" s="13"/>
    </row>
    <row r="39" spans="1:24" ht="18.75" customHeight="1" x14ac:dyDescent="0.25">
      <c r="A39" s="1" t="s">
        <v>23</v>
      </c>
      <c r="B39" s="1" t="s">
        <v>13</v>
      </c>
      <c r="C39" s="1" t="s">
        <v>13</v>
      </c>
      <c r="D39" s="1" t="s">
        <v>13</v>
      </c>
      <c r="E39" s="1" t="s">
        <v>13</v>
      </c>
      <c r="F39" s="1" t="s">
        <v>13</v>
      </c>
      <c r="G39" s="1" t="s">
        <v>13</v>
      </c>
      <c r="H39" s="1" t="s">
        <v>13</v>
      </c>
      <c r="I39" s="1"/>
      <c r="J39" s="1" t="s">
        <v>36</v>
      </c>
      <c r="K39" s="1">
        <v>89297923</v>
      </c>
      <c r="L39" s="1">
        <v>20</v>
      </c>
      <c r="M39" s="53">
        <v>482.75</v>
      </c>
      <c r="N39" s="17"/>
      <c r="O39" s="22">
        <f>N39</f>
        <v>0</v>
      </c>
      <c r="P39" s="15">
        <f t="shared" si="3"/>
        <v>0</v>
      </c>
      <c r="Q39" s="16">
        <f t="shared" si="6"/>
        <v>0</v>
      </c>
      <c r="R39" s="2"/>
      <c r="S39" s="53">
        <f>IFERROR(P39*M39,"")</f>
        <v>0</v>
      </c>
      <c r="T39" s="53">
        <f>IFERROR(P39*M39,"")</f>
        <v>0</v>
      </c>
      <c r="U39" s="13"/>
      <c r="V39" s="13"/>
      <c r="W39" s="13"/>
      <c r="X39" s="13"/>
    </row>
    <row r="40" spans="1:24" ht="18.75" customHeight="1" x14ac:dyDescent="0.25">
      <c r="A40" s="1" t="s">
        <v>23</v>
      </c>
      <c r="B40" s="1" t="s">
        <v>13</v>
      </c>
      <c r="C40" s="1" t="s">
        <v>13</v>
      </c>
      <c r="D40" s="1" t="s">
        <v>13</v>
      </c>
      <c r="E40" s="1" t="s">
        <v>13</v>
      </c>
      <c r="F40" s="1" t="s">
        <v>13</v>
      </c>
      <c r="G40" s="1" t="s">
        <v>13</v>
      </c>
      <c r="H40" s="1" t="s">
        <v>13</v>
      </c>
      <c r="I40" s="1"/>
      <c r="J40" s="1" t="s">
        <v>70</v>
      </c>
      <c r="K40" s="1">
        <v>79709544</v>
      </c>
      <c r="L40" s="1">
        <v>20</v>
      </c>
      <c r="M40" s="53">
        <v>654.75</v>
      </c>
      <c r="N40" s="17"/>
      <c r="O40" s="22">
        <f>N40*2</f>
        <v>0</v>
      </c>
      <c r="P40" s="15">
        <f t="shared" si="3"/>
        <v>0</v>
      </c>
      <c r="Q40" s="16">
        <f>P40*2</f>
        <v>0</v>
      </c>
      <c r="R40" s="2"/>
      <c r="S40" s="53">
        <f>IFERROR(P40*M40,"")</f>
        <v>0</v>
      </c>
      <c r="T40" s="53">
        <f>IFERROR(P40*M40,"")</f>
        <v>0</v>
      </c>
      <c r="U40" s="13"/>
      <c r="V40" s="13"/>
      <c r="W40" s="13"/>
      <c r="X40" s="13"/>
    </row>
    <row r="41" spans="1:24" ht="18.75" customHeight="1" thickBot="1" x14ac:dyDescent="0.3">
      <c r="A41" s="1" t="s">
        <v>23</v>
      </c>
      <c r="B41" s="1" t="s">
        <v>13</v>
      </c>
      <c r="C41" s="1" t="s">
        <v>13</v>
      </c>
      <c r="D41" s="1" t="s">
        <v>13</v>
      </c>
      <c r="E41" s="1" t="s">
        <v>13</v>
      </c>
      <c r="F41" s="1" t="s">
        <v>13</v>
      </c>
      <c r="G41" s="1" t="s">
        <v>13</v>
      </c>
      <c r="H41" s="1" t="s">
        <v>13</v>
      </c>
      <c r="I41" s="1"/>
      <c r="J41" s="1" t="s">
        <v>37</v>
      </c>
      <c r="K41" s="1">
        <v>89092426</v>
      </c>
      <c r="L41" s="1">
        <v>20</v>
      </c>
      <c r="M41" s="53">
        <v>301.5</v>
      </c>
      <c r="N41" s="17"/>
      <c r="O41" s="22">
        <f>N41</f>
        <v>0</v>
      </c>
      <c r="P41" s="15">
        <f t="shared" si="3"/>
        <v>0</v>
      </c>
      <c r="Q41" s="16">
        <f t="shared" si="6"/>
        <v>0</v>
      </c>
      <c r="R41" s="2"/>
      <c r="S41" s="53">
        <f>IFERROR(P41*M41,"")</f>
        <v>0</v>
      </c>
      <c r="T41" s="53">
        <f>IFERROR(P41*M41,"")</f>
        <v>0</v>
      </c>
      <c r="U41" s="13"/>
      <c r="V41" s="13"/>
      <c r="W41" s="13"/>
      <c r="X41" s="13"/>
    </row>
    <row r="42" spans="1:24" ht="18.75" customHeight="1" thickBot="1" x14ac:dyDescent="0.3">
      <c r="A42" s="1"/>
      <c r="B42" s="1"/>
      <c r="C42" s="1"/>
      <c r="D42" s="1"/>
      <c r="E42" s="1"/>
      <c r="F42" s="1"/>
      <c r="G42" s="1"/>
      <c r="H42" s="1"/>
      <c r="I42" s="1"/>
      <c r="J42" s="75" t="s">
        <v>58</v>
      </c>
      <c r="K42" s="76"/>
      <c r="L42" s="76"/>
      <c r="M42" s="55"/>
      <c r="N42" s="30">
        <f>SUM(N25+N26+N27+N28+N29+N30+N31+N32+N33+N35+N36+N37+N38+N39+N40+N41)</f>
        <v>0</v>
      </c>
      <c r="O42" s="23"/>
      <c r="P42" s="15"/>
      <c r="Q42" s="16"/>
      <c r="R42" s="59"/>
      <c r="S42" s="52"/>
      <c r="T42" s="52"/>
      <c r="U42" s="13"/>
      <c r="V42" s="13"/>
      <c r="W42" s="13"/>
      <c r="X42" s="13"/>
    </row>
    <row r="43" spans="1:24" ht="18.75" customHeight="1" x14ac:dyDescent="0.25">
      <c r="A43" s="1" t="s">
        <v>38</v>
      </c>
      <c r="B43" s="1" t="s">
        <v>11</v>
      </c>
      <c r="C43" s="1" t="s">
        <v>11</v>
      </c>
      <c r="D43" s="1" t="s">
        <v>13</v>
      </c>
      <c r="E43" s="1" t="s">
        <v>13</v>
      </c>
      <c r="F43" s="1" t="s">
        <v>11</v>
      </c>
      <c r="G43" s="1" t="s">
        <v>39</v>
      </c>
      <c r="H43" s="1" t="s">
        <v>13</v>
      </c>
      <c r="I43" s="1"/>
      <c r="J43" s="1" t="s">
        <v>40</v>
      </c>
      <c r="K43" s="1">
        <v>84132594</v>
      </c>
      <c r="L43" s="1">
        <v>20</v>
      </c>
      <c r="M43" s="53">
        <v>506</v>
      </c>
      <c r="N43" s="17"/>
      <c r="O43" s="22"/>
      <c r="P43" s="15">
        <f t="shared" ref="P43:P54" si="7">IFERROR(N43/L43,"")</f>
        <v>0</v>
      </c>
      <c r="Q43" s="16"/>
      <c r="R43" s="2"/>
      <c r="S43" s="53">
        <f>IFERROR(P43*M43,"")</f>
        <v>0</v>
      </c>
      <c r="T43" s="53"/>
      <c r="U43" s="13"/>
      <c r="V43" s="13"/>
      <c r="W43" s="13"/>
      <c r="X43" s="13"/>
    </row>
    <row r="44" spans="1:24" ht="18.75" customHeight="1" x14ac:dyDescent="0.25">
      <c r="A44" s="1" t="s">
        <v>38</v>
      </c>
      <c r="B44" s="1" t="s">
        <v>11</v>
      </c>
      <c r="C44" s="1" t="s">
        <v>11</v>
      </c>
      <c r="D44" s="1" t="s">
        <v>13</v>
      </c>
      <c r="E44" s="1" t="s">
        <v>13</v>
      </c>
      <c r="F44" s="1" t="s">
        <v>11</v>
      </c>
      <c r="G44" s="1" t="s">
        <v>39</v>
      </c>
      <c r="H44" s="1" t="s">
        <v>13</v>
      </c>
      <c r="I44" s="1"/>
      <c r="J44" s="1" t="s">
        <v>41</v>
      </c>
      <c r="K44" s="1">
        <v>86805596</v>
      </c>
      <c r="L44" s="1">
        <v>20</v>
      </c>
      <c r="M44" s="53">
        <v>575.25</v>
      </c>
      <c r="N44" s="17"/>
      <c r="O44" s="22"/>
      <c r="P44" s="15">
        <f t="shared" si="7"/>
        <v>0</v>
      </c>
      <c r="Q44" s="16"/>
      <c r="R44" s="2"/>
      <c r="S44" s="53">
        <f>IFERROR(P44*M44,"")</f>
        <v>0</v>
      </c>
      <c r="T44" s="53"/>
      <c r="U44" s="13"/>
      <c r="V44" s="13"/>
      <c r="W44" s="13"/>
      <c r="X44" s="13"/>
    </row>
    <row r="45" spans="1:24" ht="18.75" customHeight="1" x14ac:dyDescent="0.25">
      <c r="A45" s="1" t="s">
        <v>38</v>
      </c>
      <c r="B45" s="1" t="s">
        <v>11</v>
      </c>
      <c r="C45" s="1" t="s">
        <v>11</v>
      </c>
      <c r="D45" s="1" t="s">
        <v>13</v>
      </c>
      <c r="E45" s="1" t="s">
        <v>11</v>
      </c>
      <c r="F45" s="1" t="s">
        <v>11</v>
      </c>
      <c r="G45" s="1" t="s">
        <v>13</v>
      </c>
      <c r="H45" s="1" t="s">
        <v>13</v>
      </c>
      <c r="I45" s="1"/>
      <c r="J45" s="1" t="s">
        <v>42</v>
      </c>
      <c r="K45" s="1">
        <v>79672152</v>
      </c>
      <c r="L45" s="1">
        <v>8</v>
      </c>
      <c r="M45" s="53">
        <v>234.25</v>
      </c>
      <c r="N45" s="17"/>
      <c r="O45" s="22"/>
      <c r="P45" s="15">
        <f t="shared" si="7"/>
        <v>0</v>
      </c>
      <c r="Q45" s="16"/>
      <c r="R45" s="2"/>
      <c r="S45" s="53">
        <f>IFERROR(P45*M45,"")</f>
        <v>0</v>
      </c>
      <c r="T45" s="53"/>
      <c r="U45" s="13"/>
      <c r="V45" s="13"/>
      <c r="W45" s="13"/>
      <c r="X45" s="13"/>
    </row>
    <row r="46" spans="1:24" ht="18.75" customHeight="1" x14ac:dyDescent="0.25">
      <c r="A46" s="1" t="s">
        <v>38</v>
      </c>
      <c r="B46" s="1" t="s">
        <v>11</v>
      </c>
      <c r="C46" s="1" t="s">
        <v>11</v>
      </c>
      <c r="D46" s="1" t="s">
        <v>13</v>
      </c>
      <c r="E46" s="1" t="s">
        <v>11</v>
      </c>
      <c r="F46" s="1" t="s">
        <v>11</v>
      </c>
      <c r="G46" s="1" t="s">
        <v>13</v>
      </c>
      <c r="H46" s="1" t="s">
        <v>13</v>
      </c>
      <c r="I46" s="1"/>
      <c r="J46" s="1" t="s">
        <v>43</v>
      </c>
      <c r="K46" s="1">
        <v>88583922</v>
      </c>
      <c r="L46" s="1">
        <v>10</v>
      </c>
      <c r="M46" s="53">
        <v>257.5</v>
      </c>
      <c r="N46" s="17"/>
      <c r="O46" s="22"/>
      <c r="P46" s="15">
        <f t="shared" si="7"/>
        <v>0</v>
      </c>
      <c r="Q46" s="16"/>
      <c r="R46" s="2"/>
      <c r="S46" s="53">
        <f>IFERROR(P46*M46,"")</f>
        <v>0</v>
      </c>
      <c r="T46" s="53"/>
      <c r="U46" s="13"/>
      <c r="V46" s="13"/>
      <c r="W46" s="13"/>
      <c r="X46" s="13"/>
    </row>
    <row r="47" spans="1:24" ht="18.75" customHeight="1" x14ac:dyDescent="0.25">
      <c r="A47" s="1" t="s">
        <v>38</v>
      </c>
      <c r="B47" s="1" t="s">
        <v>11</v>
      </c>
      <c r="C47" s="1" t="s">
        <v>11</v>
      </c>
      <c r="D47" s="1" t="s">
        <v>11</v>
      </c>
      <c r="E47" s="1" t="s">
        <v>11</v>
      </c>
      <c r="F47" s="1" t="s">
        <v>11</v>
      </c>
      <c r="G47" s="1" t="s">
        <v>11</v>
      </c>
      <c r="H47" s="1" t="s">
        <v>13</v>
      </c>
      <c r="I47" s="1"/>
      <c r="J47" s="1" t="s">
        <v>44</v>
      </c>
      <c r="K47" s="1">
        <v>5964074</v>
      </c>
      <c r="L47" s="1">
        <v>40</v>
      </c>
      <c r="M47" s="53">
        <v>614</v>
      </c>
      <c r="N47" s="17"/>
      <c r="O47" s="22"/>
      <c r="P47" s="15">
        <f t="shared" si="7"/>
        <v>0</v>
      </c>
      <c r="Q47" s="16"/>
      <c r="R47" s="2"/>
      <c r="S47" s="50" t="s">
        <v>350</v>
      </c>
      <c r="T47" s="53"/>
      <c r="U47" s="13"/>
      <c r="V47" s="13"/>
      <c r="W47" s="13"/>
      <c r="X47" s="13"/>
    </row>
    <row r="48" spans="1:24" ht="18.75" customHeight="1" x14ac:dyDescent="0.25">
      <c r="A48" s="1" t="s">
        <v>38</v>
      </c>
      <c r="B48" s="1" t="s">
        <v>11</v>
      </c>
      <c r="C48" s="1" t="s">
        <v>11</v>
      </c>
      <c r="D48" s="1" t="s">
        <v>13</v>
      </c>
      <c r="E48" s="1" t="s">
        <v>13</v>
      </c>
      <c r="F48" s="1" t="s">
        <v>11</v>
      </c>
      <c r="G48" s="1" t="s">
        <v>39</v>
      </c>
      <c r="H48" s="1" t="s">
        <v>13</v>
      </c>
      <c r="I48" s="1"/>
      <c r="J48" s="1" t="s">
        <v>45</v>
      </c>
      <c r="K48" s="1">
        <v>86730162</v>
      </c>
      <c r="L48" s="1">
        <v>40</v>
      </c>
      <c r="M48" s="53">
        <v>962.25</v>
      </c>
      <c r="N48" s="17"/>
      <c r="O48" s="22"/>
      <c r="P48" s="15">
        <f t="shared" si="7"/>
        <v>0</v>
      </c>
      <c r="Q48" s="16"/>
      <c r="R48" s="2"/>
      <c r="S48" s="53">
        <f t="shared" ref="S48:S54" si="8">IFERROR(P48*M48,"")</f>
        <v>0</v>
      </c>
      <c r="T48" s="53"/>
      <c r="U48" s="13"/>
      <c r="V48" s="13"/>
      <c r="W48" s="13"/>
      <c r="X48" s="13"/>
    </row>
    <row r="49" spans="1:25" ht="18.75" customHeight="1" x14ac:dyDescent="0.25">
      <c r="A49" s="1" t="s">
        <v>38</v>
      </c>
      <c r="B49" s="1" t="s">
        <v>11</v>
      </c>
      <c r="C49" s="1" t="s">
        <v>11</v>
      </c>
      <c r="D49" s="1" t="s">
        <v>13</v>
      </c>
      <c r="E49" s="1" t="s">
        <v>13</v>
      </c>
      <c r="F49" s="1" t="s">
        <v>11</v>
      </c>
      <c r="G49" s="1" t="s">
        <v>39</v>
      </c>
      <c r="H49" s="1" t="s">
        <v>13</v>
      </c>
      <c r="I49" s="1"/>
      <c r="J49" s="1" t="s">
        <v>46</v>
      </c>
      <c r="K49" s="1">
        <v>86774895</v>
      </c>
      <c r="L49" s="1">
        <v>20</v>
      </c>
      <c r="M49" s="53">
        <v>501.75</v>
      </c>
      <c r="N49" s="17"/>
      <c r="O49" s="22"/>
      <c r="P49" s="15">
        <f t="shared" si="7"/>
        <v>0</v>
      </c>
      <c r="Q49" s="16"/>
      <c r="R49" s="2"/>
      <c r="S49" s="53">
        <f t="shared" si="8"/>
        <v>0</v>
      </c>
      <c r="T49" s="53"/>
      <c r="U49" s="13"/>
      <c r="V49" s="13"/>
      <c r="W49" s="13"/>
      <c r="X49" s="13"/>
    </row>
    <row r="50" spans="1:25" ht="18.75" customHeight="1" x14ac:dyDescent="0.25">
      <c r="A50" s="1" t="s">
        <v>38</v>
      </c>
      <c r="B50" s="1" t="s">
        <v>11</v>
      </c>
      <c r="C50" s="1" t="s">
        <v>11</v>
      </c>
      <c r="D50" s="1" t="s">
        <v>13</v>
      </c>
      <c r="E50" s="1" t="s">
        <v>13</v>
      </c>
      <c r="F50" s="1" t="s">
        <v>11</v>
      </c>
      <c r="G50" s="1" t="s">
        <v>39</v>
      </c>
      <c r="H50" s="1" t="s">
        <v>13</v>
      </c>
      <c r="I50" s="1"/>
      <c r="J50" s="1" t="s">
        <v>47</v>
      </c>
      <c r="K50" s="1">
        <v>84458716</v>
      </c>
      <c r="L50" s="1">
        <v>20</v>
      </c>
      <c r="M50" s="53">
        <v>381</v>
      </c>
      <c r="N50" s="17"/>
      <c r="O50" s="22"/>
      <c r="P50" s="15">
        <f t="shared" si="7"/>
        <v>0</v>
      </c>
      <c r="Q50" s="16"/>
      <c r="R50" s="2"/>
      <c r="S50" s="53">
        <f t="shared" si="8"/>
        <v>0</v>
      </c>
      <c r="T50" s="53"/>
      <c r="U50" s="13"/>
      <c r="V50" s="13"/>
      <c r="W50" s="13"/>
      <c r="X50" s="13"/>
    </row>
    <row r="51" spans="1:25" ht="18.75" customHeight="1" x14ac:dyDescent="0.25">
      <c r="A51" s="1" t="s">
        <v>38</v>
      </c>
      <c r="B51" s="1" t="s">
        <v>11</v>
      </c>
      <c r="C51" s="1" t="s">
        <v>11</v>
      </c>
      <c r="D51" s="1" t="s">
        <v>13</v>
      </c>
      <c r="E51" s="1" t="s">
        <v>11</v>
      </c>
      <c r="F51" s="1" t="s">
        <v>11</v>
      </c>
      <c r="G51" s="1" t="s">
        <v>13</v>
      </c>
      <c r="H51" s="1" t="s">
        <v>13</v>
      </c>
      <c r="I51" s="1"/>
      <c r="J51" s="1" t="s">
        <v>48</v>
      </c>
      <c r="K51" s="1">
        <v>3952030</v>
      </c>
      <c r="L51" s="1">
        <v>7</v>
      </c>
      <c r="M51" s="53">
        <v>168.5</v>
      </c>
      <c r="N51" s="17"/>
      <c r="O51" s="22"/>
      <c r="P51" s="15">
        <f t="shared" si="7"/>
        <v>0</v>
      </c>
      <c r="Q51" s="16"/>
      <c r="R51" s="2"/>
      <c r="S51" s="53">
        <f t="shared" si="8"/>
        <v>0</v>
      </c>
      <c r="T51" s="53"/>
      <c r="U51" s="13"/>
      <c r="V51" s="13"/>
      <c r="W51" s="13"/>
      <c r="X51" s="13"/>
    </row>
    <row r="52" spans="1:25" ht="18.75" customHeight="1" x14ac:dyDescent="0.25">
      <c r="A52" s="1" t="s">
        <v>38</v>
      </c>
      <c r="B52" s="1" t="s">
        <v>11</v>
      </c>
      <c r="C52" s="1" t="s">
        <v>11</v>
      </c>
      <c r="D52" s="1" t="s">
        <v>13</v>
      </c>
      <c r="E52" s="1" t="s">
        <v>13</v>
      </c>
      <c r="F52" s="1" t="s">
        <v>11</v>
      </c>
      <c r="G52" s="1" t="s">
        <v>39</v>
      </c>
      <c r="H52" s="1" t="s">
        <v>13</v>
      </c>
      <c r="I52" s="1"/>
      <c r="J52" s="1" t="s">
        <v>49</v>
      </c>
      <c r="K52" s="1">
        <v>87357201</v>
      </c>
      <c r="L52" s="1">
        <v>40</v>
      </c>
      <c r="M52" s="53">
        <v>597</v>
      </c>
      <c r="N52" s="17"/>
      <c r="O52" s="22"/>
      <c r="P52" s="15">
        <f t="shared" si="7"/>
        <v>0</v>
      </c>
      <c r="Q52" s="16"/>
      <c r="R52" s="2"/>
      <c r="S52" s="53">
        <f t="shared" si="8"/>
        <v>0</v>
      </c>
      <c r="T52" s="53"/>
      <c r="U52" s="13"/>
      <c r="V52" s="13"/>
      <c r="W52" s="13"/>
      <c r="X52" s="13"/>
    </row>
    <row r="53" spans="1:25" ht="18.75" customHeight="1" x14ac:dyDescent="0.25">
      <c r="A53" s="1" t="s">
        <v>38</v>
      </c>
      <c r="B53" s="1" t="s">
        <v>11</v>
      </c>
      <c r="C53" s="1" t="s">
        <v>11</v>
      </c>
      <c r="D53" s="1" t="s">
        <v>13</v>
      </c>
      <c r="E53" s="1" t="s">
        <v>11</v>
      </c>
      <c r="F53" s="1" t="s">
        <v>11</v>
      </c>
      <c r="G53" s="1" t="s">
        <v>13</v>
      </c>
      <c r="H53" s="1" t="s">
        <v>13</v>
      </c>
      <c r="I53" s="1"/>
      <c r="J53" s="1" t="s">
        <v>50</v>
      </c>
      <c r="K53" s="1">
        <v>84950629</v>
      </c>
      <c r="L53" s="1">
        <v>20</v>
      </c>
      <c r="M53" s="53">
        <v>1433.25</v>
      </c>
      <c r="N53" s="17"/>
      <c r="O53" s="22"/>
      <c r="P53" s="15">
        <f t="shared" si="7"/>
        <v>0</v>
      </c>
      <c r="Q53" s="16"/>
      <c r="R53" s="2"/>
      <c r="S53" s="53">
        <f t="shared" si="8"/>
        <v>0</v>
      </c>
      <c r="T53" s="53"/>
      <c r="U53" s="13"/>
      <c r="V53" s="13"/>
      <c r="W53" s="13"/>
      <c r="X53" s="13"/>
    </row>
    <row r="54" spans="1:25" ht="18.75" customHeight="1" thickBot="1" x14ac:dyDescent="0.3">
      <c r="A54" s="1" t="s">
        <v>38</v>
      </c>
      <c r="B54" s="1" t="s">
        <v>11</v>
      </c>
      <c r="C54" s="1" t="s">
        <v>11</v>
      </c>
      <c r="D54" s="1" t="s">
        <v>13</v>
      </c>
      <c r="E54" s="1" t="s">
        <v>11</v>
      </c>
      <c r="F54" s="1" t="s">
        <v>11</v>
      </c>
      <c r="G54" s="1" t="s">
        <v>13</v>
      </c>
      <c r="H54" s="1" t="s">
        <v>13</v>
      </c>
      <c r="I54" s="1"/>
      <c r="J54" s="1" t="s">
        <v>51</v>
      </c>
      <c r="K54" s="1">
        <v>88925726</v>
      </c>
      <c r="L54" s="1">
        <v>20</v>
      </c>
      <c r="M54" s="53">
        <v>1634</v>
      </c>
      <c r="N54" s="17"/>
      <c r="O54" s="22"/>
      <c r="P54" s="15">
        <f t="shared" si="7"/>
        <v>0</v>
      </c>
      <c r="Q54" s="16"/>
      <c r="R54" s="2"/>
      <c r="S54" s="53">
        <f t="shared" si="8"/>
        <v>0</v>
      </c>
      <c r="T54" s="53"/>
      <c r="U54" s="13"/>
      <c r="V54" s="13"/>
      <c r="W54" s="13"/>
      <c r="X54" s="13"/>
    </row>
    <row r="55" spans="1:25" ht="18.75" customHeight="1" thickBot="1" x14ac:dyDescent="0.3">
      <c r="A55" s="1"/>
      <c r="B55" s="1"/>
      <c r="C55" s="1"/>
      <c r="D55" s="1"/>
      <c r="E55" s="1"/>
      <c r="F55" s="1"/>
      <c r="G55" s="1"/>
      <c r="H55" s="1"/>
      <c r="I55" s="1"/>
      <c r="J55" s="75" t="s">
        <v>59</v>
      </c>
      <c r="K55" s="76"/>
      <c r="L55" s="76"/>
      <c r="M55" s="55"/>
      <c r="N55" s="30">
        <f>SUM(N43:N54)</f>
        <v>0</v>
      </c>
      <c r="O55" s="23"/>
      <c r="P55" s="15"/>
      <c r="Q55" s="16"/>
      <c r="R55" s="61"/>
      <c r="S55" s="52"/>
      <c r="T55" s="52"/>
      <c r="U55" s="13"/>
      <c r="V55" s="13"/>
      <c r="W55" s="13"/>
      <c r="X55" s="13"/>
    </row>
    <row r="56" spans="1:25" ht="15.75" thickBot="1" x14ac:dyDescent="0.3"/>
    <row r="57" spans="1:25" x14ac:dyDescent="0.25">
      <c r="U57" s="21"/>
      <c r="V57" s="3"/>
      <c r="W57" s="4"/>
      <c r="X57" s="58" t="s">
        <v>13</v>
      </c>
      <c r="Y57" s="21"/>
    </row>
    <row r="58" spans="1:25" ht="30.75" thickBot="1" x14ac:dyDescent="0.3">
      <c r="J58" s="66" t="s">
        <v>347</v>
      </c>
      <c r="K58" s="6"/>
      <c r="L58" s="20" t="s">
        <v>71</v>
      </c>
      <c r="V58" s="5">
        <f>IF((SUMIFS(N4:N54,B4:B54,"YES",A4:A54,"Herbicides")+N37+N40)&gt;=1000,0.05,0)*(SUMIFS(S4:S54,B4:B54,"YES",A4:A54,"Herbicides"))
+IF((SUMIFS(N4:N54,B4:B54,"YES",A4:A54,"Seed Treatment")+N15+N16+N21+MIN(N19+0,N17+N14+N20+0))&gt;=1000,0.05,0)*((SUMIFS(S4:S54,B4:B54,"YES",A4:A54,"Seed Treatment")+(1/1323*4709.25)*MIN(N19+0,N17+N14+N20+0)))
+(SUMIFS(S4:S54,G4:G54,"YES")+(1/1323
*4803.5
)*MIN(N19+0,N17+N14+N20+0))
*(
IF(
(IF(SUMIFS(N4:N54,A4:A54,"Fungicides",H4:H54,"YES")&gt;=300,1,0)
+IF(SUMIFS(N4:N54,A4:A54,"Herbicides",H4:H54,"YES")&gt;=300,1,0)
+IF(SUMIFS(N4:N54,A4:A54,"Seed Treatment",H4:H54,"YES")+N15+N16+N21+MIN(N19+0,N17+N14+N20+0)&gt;=300,1,0))
&gt;=2,IF(
(IF(SUMIFS(N4:N54,A4:A54,"Fungicides",H4:H54,"YES")&gt;=300,1,0)
+IF(SUMIFS(N4:N54,A4:A54,"Herbicides",H4:H54,"YES")&gt;=300,1,0)
+IF(SUMIFS(N4:N54,A4:A54,"Seed Treatment",H4:H54,"YES")+N15+N16+N21+MIN(N19+0,N17+N14+N20+0)&gt;=300,1,0))
&gt;=3,0.1,0.05),0)
+IF(SUMIFS(N4:N54,A4:A54,"Seed")&gt;=500,0.05,0)
+IF(SUMIFS(N4:N54,A4:A54,"Seed Treatment",H4:H54,"YES")+N15+N16+N21+MIN(N19+0,N17+N14+N20+0)&gt;=500,0.05,0)
)</f>
        <v>0</v>
      </c>
      <c r="W58" s="44">
        <f xml:space="preserve">
+(SUMIFS(S4:S55,G4:G55,"20% MAX"))
*(
IF(
(IF(SUMIFS(N4:N55,A4:A55,"Fungicides",H4:H55,"YES")&gt;=300,1,0)
+IF(SUMIFS(N4:N55,A4:A55,"Herbicides",H4:H55,"YES")&gt;=300,1,0)
+IF(SUMIFS(N4:N55,A4:A55,"Seed Treatment",H4:H55,"YES")+N15+N16+N21+MIN(N19+0,N17+N14+N20+0)&gt;=300,1,0))
&gt;=2,IF(
(IF(SUMIFS(N4:N55,A4:A55,"Fungicides",H4:H55,"YES")&gt;=300,1,0)
+IF(SUMIFS(N4:N55,A4:A55,"Herbicides",H4:H55,"YES")&gt;=300,1,0)
+IF(SUMIFS(N4:N55,A4:A55,"Seed Treatment",H4:H55,"YES")+N15+N16+N21+MIN(N19+0,N17+N14+N20+0)&gt;=300,1,0))
&gt;=3,0.1,0.05),0)
+IF(SUMIFS(N4:N55,A4:A55,"Seed")&gt;=500,0.05,0)
+IF(SUMIFS(N4:N55,A4:A55,"Seed Treatment",H4:H55,"YES")+N15+N16+N21+MIN(N19+0,N17+N14+N20+0)&gt;=500,0.05,0)
+0
)</f>
        <v>0</v>
      </c>
      <c r="X58" s="58" t="s">
        <v>71</v>
      </c>
    </row>
    <row r="59" spans="1:25" ht="30" x14ac:dyDescent="0.3">
      <c r="J59" s="66" t="s">
        <v>74</v>
      </c>
      <c r="K59" s="6"/>
      <c r="L59" s="20" t="s">
        <v>71</v>
      </c>
      <c r="R59" s="31" t="s">
        <v>68</v>
      </c>
      <c r="S59" s="45"/>
    </row>
    <row r="60" spans="1:25" ht="18.75" x14ac:dyDescent="0.3">
      <c r="J60" s="67" t="s">
        <v>348</v>
      </c>
      <c r="K60" s="6"/>
      <c r="L60" s="20" t="s">
        <v>71</v>
      </c>
      <c r="R60" s="33" t="s">
        <v>359</v>
      </c>
      <c r="S60" s="46">
        <f>SUM(L63:L70)</f>
        <v>0</v>
      </c>
      <c r="T60" s="7"/>
    </row>
    <row r="61" spans="1:25" ht="19.5" thickBot="1" x14ac:dyDescent="0.35">
      <c r="R61" s="68" t="s">
        <v>72</v>
      </c>
      <c r="S61" s="69"/>
      <c r="T61" s="8"/>
    </row>
    <row r="62" spans="1:25" ht="27" customHeight="1" thickBot="1" x14ac:dyDescent="0.4">
      <c r="J62" s="31" t="s">
        <v>62</v>
      </c>
      <c r="K62" s="63"/>
      <c r="N62" s="14"/>
      <c r="O62" s="14"/>
      <c r="R62" s="72" t="s">
        <v>366</v>
      </c>
      <c r="S62" s="73">
        <f>S60+S61</f>
        <v>0</v>
      </c>
      <c r="T62" s="8"/>
      <c r="V62" s="21"/>
      <c r="W62" s="21"/>
    </row>
    <row r="63" spans="1:25" ht="43.5" customHeight="1" x14ac:dyDescent="0.3">
      <c r="J63" s="33" t="s">
        <v>61</v>
      </c>
      <c r="K63" s="62"/>
      <c r="L63" s="33">
        <f>IF(N7&gt;=500,IF((N23+N24)&gt;=300,0.05*SUM(S8:S18,T19,S20:S22),0)+IF(N42&gt;=300,0.05*SUM(S26:S31,S35,S37:S41),0)+IF(N55&gt;=300,0.05*SUM(S43:S46,S48:S54),0),0)</f>
        <v>0</v>
      </c>
      <c r="N63" s="14"/>
      <c r="O63" s="14"/>
      <c r="Q63" s="9"/>
      <c r="R63" s="70" t="s">
        <v>353</v>
      </c>
      <c r="S63" s="71">
        <f>IFERROR(S62/SUM(S8:S22,S26:S31,S35,S37:S41,S43:S46,S48:S54),0)</f>
        <v>0</v>
      </c>
      <c r="T63" s="8"/>
      <c r="V63" s="57"/>
      <c r="W63" s="19"/>
      <c r="X63" s="21"/>
    </row>
    <row r="64" spans="1:25" ht="30" customHeight="1" x14ac:dyDescent="0.3">
      <c r="J64" s="33" t="s">
        <v>63</v>
      </c>
      <c r="K64" s="32"/>
      <c r="L64" s="33">
        <f>IF(AND(N34&gt;=300,(N32+N27+N31)&gt;=300),MIN(N34,N32+N27+N31),0)</f>
        <v>0</v>
      </c>
      <c r="N64" s="14"/>
      <c r="O64" s="14"/>
      <c r="R64" s="35"/>
      <c r="S64" s="36"/>
      <c r="T64" s="8"/>
      <c r="W64" s="19"/>
      <c r="X64" s="21"/>
    </row>
    <row r="65" spans="10:24" ht="29.25" customHeight="1" x14ac:dyDescent="0.3">
      <c r="J65" s="33" t="s">
        <v>64</v>
      </c>
      <c r="K65" s="32"/>
      <c r="L65" s="33">
        <f>IF(N23&gt;=500,(IF((N23+N24)&gt;=300,SUM(S8:S18,T19,S20,S21,S22)*0.05,0) + IF(N42&gt;=300,SUM(S26:S31,S35,S37:S41)*0.05,0) + IF(N55&gt;=300,SUM(S43,S44,S45,S46,S48:S54)*0.05,0)), 0)</f>
        <v>0</v>
      </c>
      <c r="N65" s="14"/>
      <c r="O65" s="14"/>
      <c r="R65" s="35"/>
      <c r="S65" s="36"/>
      <c r="T65" s="8"/>
      <c r="W65" s="19"/>
      <c r="X65" s="21"/>
    </row>
    <row r="66" spans="10:24" ht="25.5" customHeight="1" x14ac:dyDescent="0.3">
      <c r="J66" s="33" t="s">
        <v>65</v>
      </c>
      <c r="L66" s="33">
        <f>IF(SUM(N9:N10)&lt;500,0,(S8+S9+S10+S13+S18+S22+S45+S46+S48+S51+S53+S54)*0.05)</f>
        <v>0</v>
      </c>
      <c r="X66" s="21"/>
    </row>
    <row r="67" spans="10:24" ht="30.75" customHeight="1" x14ac:dyDescent="0.3">
      <c r="J67" s="33" t="s">
        <v>66</v>
      </c>
      <c r="L67" s="33">
        <f>IF(NOT(ISNUMBER(N67)),"",IF(OR(N67=0,N67=1),0,IF(N67=2,ROUND(SUM(S8,S9,S10,S11,S12,S13,S14:S17,S18,T19,S20,S21,S22,S26:S31,S35,S37:S41,S43,S44,S45,S46,S48:S54)*0.05,2),IF(N67=3,ROUND(SUM(S8,S9,S10,S11,S12,S13,S14:S17,T19,S20,S21,S22,S26:S31,S35,S37:S41,S43,S44,S45,S46,S48:S54)*0.1,2),0))))</f>
        <v>0</v>
      </c>
      <c r="M67" s="41" t="s">
        <v>351</v>
      </c>
      <c r="N67" s="40">
        <f>((N23+N24)&gt;=300) + (N42&gt;=300) + (N55&gt;=300)</f>
        <v>0</v>
      </c>
      <c r="R67" s="37" t="s">
        <v>349</v>
      </c>
      <c r="T67" s="38"/>
      <c r="X67" s="21"/>
    </row>
    <row r="68" spans="10:24" ht="37.5" x14ac:dyDescent="0.3">
      <c r="J68" s="33" t="s">
        <v>362</v>
      </c>
      <c r="L68" s="34">
        <f>IF(AND(L$58="YES",(SUM(O11+O12+O14+O15+O16+O17+O19+O20+O21))&gt;=1000),0.05*SUM(T11+T12+T14+T15+T16+T17+T19+T20+T21),0)</f>
        <v>0</v>
      </c>
      <c r="R68" s="77"/>
      <c r="S68" s="78"/>
      <c r="T68" s="38"/>
      <c r="X68" s="21"/>
    </row>
    <row r="69" spans="10:24" ht="37.5" x14ac:dyDescent="0.3">
      <c r="J69" s="33" t="s">
        <v>363</v>
      </c>
      <c r="L69" s="34">
        <f>IF(AND(L$59="YES",(SUM(O25:O41))&gt;=1000),0.05*SUM(T25:T41),0)</f>
        <v>0</v>
      </c>
      <c r="R69" s="78"/>
      <c r="S69" s="78"/>
      <c r="T69" s="38"/>
      <c r="X69" s="21"/>
    </row>
    <row r="70" spans="10:24" ht="18.75" x14ac:dyDescent="0.3">
      <c r="J70" s="33" t="s">
        <v>67</v>
      </c>
      <c r="L70" s="33">
        <f>IF(AND(L60="YES", OR(N67=2, N67=3,N7 &gt;=500)),250,0)</f>
        <v>0</v>
      </c>
      <c r="R70" s="78"/>
      <c r="S70" s="78"/>
      <c r="T70" s="38"/>
      <c r="X70" s="21"/>
    </row>
    <row r="71" spans="10:24" x14ac:dyDescent="0.25">
      <c r="R71" s="78"/>
      <c r="S71" s="78"/>
      <c r="T71" s="38"/>
    </row>
    <row r="72" spans="10:24" x14ac:dyDescent="0.25">
      <c r="R72" s="78"/>
      <c r="S72" s="78"/>
      <c r="T72" s="38"/>
    </row>
    <row r="73" spans="10:24" x14ac:dyDescent="0.25">
      <c r="R73" s="78"/>
      <c r="S73" s="78"/>
      <c r="T73" s="38"/>
    </row>
    <row r="75" spans="10:24" ht="34.5" customHeight="1" x14ac:dyDescent="0.25">
      <c r="J75" s="79" t="s">
        <v>365</v>
      </c>
      <c r="K75" s="79"/>
      <c r="L75" s="79"/>
      <c r="R75" s="74" t="s">
        <v>356</v>
      </c>
      <c r="S75" s="74"/>
      <c r="T75" s="74"/>
    </row>
    <row r="76" spans="10:24" ht="33" customHeight="1" x14ac:dyDescent="0.25">
      <c r="R76" s="74" t="s">
        <v>364</v>
      </c>
      <c r="S76" s="74"/>
      <c r="T76" s="74"/>
    </row>
    <row r="77" spans="10:24" x14ac:dyDescent="0.25">
      <c r="R77" s="14" t="s">
        <v>360</v>
      </c>
    </row>
    <row r="78" spans="10:24" x14ac:dyDescent="0.25">
      <c r="R78" t="s">
        <v>361</v>
      </c>
    </row>
  </sheetData>
  <sheetProtection algorithmName="SHA-512" hashValue="NiYNlA/CFuINbiv6FGrX/ydUrTOUz72ZqU0pvICARudSNbjQ7yObQT3vyrAN9hK+RJ5W0lUSKwl265ACKj8lXg==" saltValue="SXf4F3pnwuIUzOMQYlkqpg==" spinCount="100000" sheet="1" objects="1" scenarios="1" formatRows="0" insertColumns="0" insertRows="0" selectLockedCells="1"/>
  <mergeCells count="10">
    <mergeCell ref="J1:L1"/>
    <mergeCell ref="J7:L7"/>
    <mergeCell ref="R68:S73"/>
    <mergeCell ref="R76:T76"/>
    <mergeCell ref="R75:T75"/>
    <mergeCell ref="J55:L55"/>
    <mergeCell ref="J42:L42"/>
    <mergeCell ref="J23:L23"/>
    <mergeCell ref="J24:L24"/>
    <mergeCell ref="J75:L75"/>
  </mergeCells>
  <dataValidations count="1">
    <dataValidation type="list" allowBlank="1" showInputMessage="1" showErrorMessage="1" sqref="L58:L60" xr:uid="{3B819A92-5A5B-4C77-84B0-08F05BBA0E21}">
      <formula1>$X$57:$X$58</formula1>
    </dataValidation>
  </dataValidations>
  <pageMargins left="0.7" right="0.7" top="0.75" bottom="0.75" header="0.3" footer="0.3"/>
  <pageSetup scale="41" orientation="portrait" r:id="rId1"/>
  <headerFooter>
    <oddFooter>&amp;R_x000D_&amp;1#&amp;"Calibri"&amp;22&amp;KFF8939 RESTRICTED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3117D-950D-4A4B-A9DF-1ED2CB30E22F}">
  <dimension ref="A1:F86"/>
  <sheetViews>
    <sheetView topLeftCell="D1" workbookViewId="0">
      <pane ySplit="1" topLeftCell="A2" activePane="bottomLeft" state="frozen"/>
      <selection activeCell="D1" sqref="D1"/>
      <selection pane="bottomLeft" activeCell="E28" sqref="E28"/>
    </sheetView>
  </sheetViews>
  <sheetFormatPr defaultRowHeight="15" x14ac:dyDescent="0.25"/>
  <cols>
    <col min="1" max="1" width="0" style="25" hidden="1" customWidth="1"/>
    <col min="2" max="2" width="0" style="26" hidden="1" customWidth="1"/>
    <col min="3" max="3" width="0" style="27" hidden="1" customWidth="1"/>
    <col min="4" max="4" width="38.5703125" style="26" bestFit="1" customWidth="1"/>
    <col min="5" max="6" width="28" style="43" customWidth="1"/>
    <col min="7" max="16384" width="9.140625" style="25"/>
  </cols>
  <sheetData>
    <row r="1" spans="1:6" s="42" customFormat="1" x14ac:dyDescent="0.25">
      <c r="A1" s="42" t="s">
        <v>76</v>
      </c>
      <c r="B1" s="42" t="s">
        <v>77</v>
      </c>
      <c r="C1" s="42" t="s">
        <v>78</v>
      </c>
      <c r="D1" s="42" t="s">
        <v>79</v>
      </c>
      <c r="E1" s="42" t="s">
        <v>80</v>
      </c>
      <c r="F1" s="42" t="s">
        <v>81</v>
      </c>
    </row>
    <row r="2" spans="1:6" x14ac:dyDescent="0.25">
      <c r="A2" s="25" t="s">
        <v>82</v>
      </c>
      <c r="B2" s="26" t="s">
        <v>83</v>
      </c>
      <c r="C2" s="27">
        <v>45917.771354166704</v>
      </c>
      <c r="D2" s="26" t="s">
        <v>84</v>
      </c>
      <c r="E2" s="43">
        <v>11</v>
      </c>
      <c r="F2" s="43">
        <v>1</v>
      </c>
    </row>
    <row r="3" spans="1:6" x14ac:dyDescent="0.25">
      <c r="A3" s="25" t="s">
        <v>85</v>
      </c>
      <c r="B3" s="26" t="s">
        <v>86</v>
      </c>
      <c r="C3" s="27">
        <v>45917.771354166704</v>
      </c>
      <c r="D3" s="26" t="s">
        <v>87</v>
      </c>
      <c r="E3" s="43">
        <v>320</v>
      </c>
      <c r="F3" s="43">
        <v>16</v>
      </c>
    </row>
    <row r="4" spans="1:6" x14ac:dyDescent="0.25">
      <c r="A4" s="25" t="s">
        <v>88</v>
      </c>
      <c r="B4" s="26" t="s">
        <v>89</v>
      </c>
      <c r="C4" s="27">
        <v>45917.771354166704</v>
      </c>
      <c r="D4" s="26" t="s">
        <v>90</v>
      </c>
      <c r="E4" s="43">
        <v>1000</v>
      </c>
      <c r="F4" s="43">
        <v>50</v>
      </c>
    </row>
    <row r="5" spans="1:6" x14ac:dyDescent="0.25">
      <c r="A5" s="25" t="s">
        <v>91</v>
      </c>
      <c r="B5" s="26" t="s">
        <v>92</v>
      </c>
      <c r="C5" s="27">
        <v>45923.747280092597</v>
      </c>
      <c r="D5" s="26" t="s">
        <v>93</v>
      </c>
      <c r="E5" s="43">
        <v>20</v>
      </c>
      <c r="F5" s="43">
        <v>1</v>
      </c>
    </row>
    <row r="6" spans="1:6" x14ac:dyDescent="0.25">
      <c r="A6" s="25" t="s">
        <v>94</v>
      </c>
      <c r="B6" s="26" t="s">
        <v>95</v>
      </c>
      <c r="C6" s="27">
        <v>45917.771354166704</v>
      </c>
      <c r="D6" s="26" t="s">
        <v>96</v>
      </c>
      <c r="E6" s="43">
        <v>320</v>
      </c>
      <c r="F6" s="43">
        <v>16</v>
      </c>
    </row>
    <row r="7" spans="1:6" x14ac:dyDescent="0.25">
      <c r="A7" s="25" t="s">
        <v>97</v>
      </c>
      <c r="B7" s="26" t="s">
        <v>98</v>
      </c>
      <c r="C7" s="27">
        <v>45898.763564814799</v>
      </c>
      <c r="D7" s="26" t="s">
        <v>99</v>
      </c>
      <c r="E7" s="43">
        <v>20</v>
      </c>
      <c r="F7" s="43">
        <v>1</v>
      </c>
    </row>
    <row r="8" spans="1:6" x14ac:dyDescent="0.25">
      <c r="A8" s="25" t="s">
        <v>100</v>
      </c>
      <c r="B8" s="26" t="s">
        <v>101</v>
      </c>
      <c r="C8" s="27">
        <v>45917.7713657407</v>
      </c>
      <c r="D8" s="26" t="s">
        <v>102</v>
      </c>
      <c r="E8" s="43">
        <v>320</v>
      </c>
      <c r="F8" s="43">
        <v>16</v>
      </c>
    </row>
    <row r="9" spans="1:6" x14ac:dyDescent="0.25">
      <c r="A9" s="25" t="s">
        <v>103</v>
      </c>
      <c r="B9" s="26" t="s">
        <v>104</v>
      </c>
      <c r="C9" s="27">
        <v>45498.678645833301</v>
      </c>
      <c r="D9" s="26" t="s">
        <v>105</v>
      </c>
      <c r="E9" s="43">
        <v>20</v>
      </c>
      <c r="F9" s="43">
        <v>1</v>
      </c>
    </row>
    <row r="10" spans="1:6" x14ac:dyDescent="0.25">
      <c r="A10" s="25" t="s">
        <v>106</v>
      </c>
      <c r="B10" s="26" t="s">
        <v>107</v>
      </c>
      <c r="C10" s="27">
        <v>45917.7713657407</v>
      </c>
      <c r="D10" s="26" t="s">
        <v>108</v>
      </c>
      <c r="E10" s="43">
        <v>320</v>
      </c>
      <c r="F10" s="43">
        <v>16</v>
      </c>
    </row>
    <row r="11" spans="1:6" x14ac:dyDescent="0.25">
      <c r="A11" s="25" t="s">
        <v>109</v>
      </c>
      <c r="B11" s="26" t="s">
        <v>110</v>
      </c>
      <c r="C11" s="27">
        <v>45898.763946759304</v>
      </c>
      <c r="D11" s="26" t="s">
        <v>111</v>
      </c>
      <c r="E11" s="43">
        <v>20</v>
      </c>
      <c r="F11" s="43">
        <v>1</v>
      </c>
    </row>
    <row r="12" spans="1:6" x14ac:dyDescent="0.25">
      <c r="A12" s="25" t="s">
        <v>112</v>
      </c>
      <c r="B12" s="26" t="s">
        <v>113</v>
      </c>
      <c r="C12" s="27">
        <v>45898.7644097222</v>
      </c>
      <c r="D12" s="26" t="s">
        <v>114</v>
      </c>
      <c r="E12" s="43">
        <v>22</v>
      </c>
      <c r="F12" s="43">
        <v>1</v>
      </c>
    </row>
    <row r="13" spans="1:6" x14ac:dyDescent="0.25">
      <c r="A13" s="25" t="s">
        <v>115</v>
      </c>
      <c r="B13" s="26" t="s">
        <v>116</v>
      </c>
      <c r="C13" s="27">
        <v>45898.764490740701</v>
      </c>
      <c r="D13" s="26" t="s">
        <v>117</v>
      </c>
      <c r="E13" s="43">
        <v>22</v>
      </c>
      <c r="F13" s="43">
        <v>1</v>
      </c>
    </row>
    <row r="14" spans="1:6" x14ac:dyDescent="0.25">
      <c r="A14" s="25" t="s">
        <v>118</v>
      </c>
      <c r="B14" s="26" t="s">
        <v>119</v>
      </c>
      <c r="C14" s="27">
        <v>45898.7647222222</v>
      </c>
      <c r="D14" s="26" t="s">
        <v>120</v>
      </c>
      <c r="E14" s="43">
        <v>1696</v>
      </c>
      <c r="F14" s="43">
        <v>1</v>
      </c>
    </row>
    <row r="15" spans="1:6" x14ac:dyDescent="0.25">
      <c r="A15" s="25" t="s">
        <v>121</v>
      </c>
      <c r="B15" s="26" t="s">
        <v>122</v>
      </c>
      <c r="C15" s="27">
        <v>45952.724733796298</v>
      </c>
      <c r="D15" s="26" t="s">
        <v>123</v>
      </c>
      <c r="E15" s="43">
        <v>165</v>
      </c>
      <c r="F15" s="43">
        <v>1</v>
      </c>
    </row>
    <row r="16" spans="1:6" x14ac:dyDescent="0.25">
      <c r="A16" s="25" t="s">
        <v>124</v>
      </c>
      <c r="B16" s="26" t="s">
        <v>125</v>
      </c>
      <c r="C16" s="27">
        <v>45952.724999999999</v>
      </c>
      <c r="D16" s="26" t="s">
        <v>126</v>
      </c>
      <c r="E16" s="43">
        <v>500</v>
      </c>
      <c r="F16" s="43">
        <v>3.02</v>
      </c>
    </row>
    <row r="17" spans="1:6" x14ac:dyDescent="0.25">
      <c r="A17" s="25" t="s">
        <v>127</v>
      </c>
      <c r="B17" s="26" t="s">
        <v>128</v>
      </c>
      <c r="C17" s="27">
        <v>45917.771608796298</v>
      </c>
      <c r="D17" s="26" t="s">
        <v>129</v>
      </c>
      <c r="E17" s="43">
        <v>320</v>
      </c>
      <c r="F17" s="43">
        <v>16</v>
      </c>
    </row>
    <row r="18" spans="1:6" x14ac:dyDescent="0.25">
      <c r="A18" s="25" t="s">
        <v>130</v>
      </c>
      <c r="B18" s="26" t="s">
        <v>131</v>
      </c>
      <c r="C18" s="27">
        <v>45917.771608796298</v>
      </c>
      <c r="D18" s="26" t="s">
        <v>132</v>
      </c>
      <c r="E18" s="43">
        <v>1000</v>
      </c>
      <c r="F18" s="43">
        <v>50</v>
      </c>
    </row>
    <row r="19" spans="1:6" x14ac:dyDescent="0.25">
      <c r="A19" s="25" t="s">
        <v>133</v>
      </c>
      <c r="B19" s="26" t="s">
        <v>134</v>
      </c>
      <c r="C19" s="27">
        <v>45896.847893518498</v>
      </c>
      <c r="D19" s="26" t="s">
        <v>135</v>
      </c>
      <c r="E19" s="43">
        <v>20</v>
      </c>
      <c r="F19" s="43">
        <v>1</v>
      </c>
    </row>
    <row r="20" spans="1:6" x14ac:dyDescent="0.25">
      <c r="A20" s="25" t="s">
        <v>136</v>
      </c>
      <c r="B20" s="26" t="s">
        <v>137</v>
      </c>
      <c r="C20" s="27">
        <v>45917.771608796298</v>
      </c>
      <c r="D20" s="26" t="s">
        <v>138</v>
      </c>
      <c r="E20" s="43">
        <v>320</v>
      </c>
      <c r="F20" s="43">
        <v>16</v>
      </c>
    </row>
    <row r="21" spans="1:6" x14ac:dyDescent="0.25">
      <c r="A21" s="25" t="s">
        <v>139</v>
      </c>
      <c r="B21" s="26" t="s">
        <v>140</v>
      </c>
      <c r="C21" s="27">
        <v>45917.771608796298</v>
      </c>
      <c r="D21" s="26" t="s">
        <v>141</v>
      </c>
      <c r="E21" s="43">
        <v>1000</v>
      </c>
      <c r="F21" s="43">
        <v>50</v>
      </c>
    </row>
    <row r="22" spans="1:6" x14ac:dyDescent="0.25">
      <c r="A22" s="25" t="s">
        <v>142</v>
      </c>
      <c r="B22" s="26" t="s">
        <v>143</v>
      </c>
      <c r="C22" s="27">
        <v>45498.677638888897</v>
      </c>
      <c r="D22" s="26" t="s">
        <v>144</v>
      </c>
      <c r="E22" s="43">
        <v>20</v>
      </c>
      <c r="F22" s="43">
        <v>1</v>
      </c>
    </row>
    <row r="23" spans="1:6" x14ac:dyDescent="0.25">
      <c r="A23" s="25" t="s">
        <v>145</v>
      </c>
      <c r="B23" s="26" t="s">
        <v>146</v>
      </c>
      <c r="C23" s="27">
        <v>45917.771608796298</v>
      </c>
      <c r="D23" s="26" t="s">
        <v>147</v>
      </c>
      <c r="E23" s="43">
        <v>320</v>
      </c>
      <c r="F23" s="43">
        <v>16</v>
      </c>
    </row>
    <row r="24" spans="1:6" x14ac:dyDescent="0.25">
      <c r="A24" s="25" t="s">
        <v>148</v>
      </c>
      <c r="B24" s="26" t="s">
        <v>149</v>
      </c>
      <c r="C24" s="27">
        <v>45917.771608796298</v>
      </c>
      <c r="D24" s="26" t="s">
        <v>150</v>
      </c>
      <c r="E24" s="43">
        <v>1000</v>
      </c>
      <c r="F24" s="43">
        <v>50</v>
      </c>
    </row>
    <row r="25" spans="1:6" x14ac:dyDescent="0.25">
      <c r="A25" s="25" t="s">
        <v>151</v>
      </c>
      <c r="B25" s="26" t="s">
        <v>152</v>
      </c>
      <c r="C25" s="27">
        <v>45498.678634259297</v>
      </c>
      <c r="D25" s="26" t="s">
        <v>153</v>
      </c>
      <c r="E25" s="43">
        <v>20</v>
      </c>
      <c r="F25" s="43">
        <v>1</v>
      </c>
    </row>
    <row r="26" spans="1:6" x14ac:dyDescent="0.25">
      <c r="A26" s="25" t="s">
        <v>154</v>
      </c>
      <c r="B26" s="26" t="s">
        <v>155</v>
      </c>
      <c r="C26" s="27">
        <v>45498.678657407399</v>
      </c>
      <c r="D26" s="26" t="s">
        <v>156</v>
      </c>
      <c r="E26" s="43">
        <v>40</v>
      </c>
      <c r="F26" s="43">
        <v>1</v>
      </c>
    </row>
    <row r="27" spans="1:6" x14ac:dyDescent="0.25">
      <c r="A27" s="25" t="s">
        <v>157</v>
      </c>
      <c r="B27" s="26" t="s">
        <v>158</v>
      </c>
      <c r="C27" s="27">
        <v>45898.765405092599</v>
      </c>
      <c r="D27" s="26" t="s">
        <v>159</v>
      </c>
      <c r="E27" s="43">
        <v>6</v>
      </c>
      <c r="F27" s="43">
        <v>1</v>
      </c>
    </row>
    <row r="28" spans="1:6" x14ac:dyDescent="0.25">
      <c r="A28" s="25" t="s">
        <v>160</v>
      </c>
      <c r="B28" s="26" t="s">
        <v>161</v>
      </c>
      <c r="C28" s="27">
        <v>45917.771608796298</v>
      </c>
      <c r="D28" s="26" t="s">
        <v>162</v>
      </c>
      <c r="E28" s="43">
        <v>20</v>
      </c>
      <c r="F28" s="43">
        <v>2.4300000000000002</v>
      </c>
    </row>
    <row r="29" spans="1:6" x14ac:dyDescent="0.25">
      <c r="A29" s="25" t="s">
        <v>163</v>
      </c>
      <c r="B29" s="26" t="s">
        <v>164</v>
      </c>
      <c r="C29" s="27">
        <v>45898.765474537002</v>
      </c>
      <c r="D29" s="26" t="s">
        <v>165</v>
      </c>
      <c r="E29" s="43">
        <v>10</v>
      </c>
      <c r="F29" s="43">
        <v>1</v>
      </c>
    </row>
    <row r="30" spans="1:6" x14ac:dyDescent="0.25">
      <c r="A30" s="25" t="s">
        <v>166</v>
      </c>
      <c r="B30" s="26" t="s">
        <v>167</v>
      </c>
      <c r="C30" s="27">
        <v>45898.765567129602</v>
      </c>
      <c r="D30" s="26" t="s">
        <v>168</v>
      </c>
      <c r="E30" s="43">
        <v>22</v>
      </c>
      <c r="F30" s="43">
        <v>1</v>
      </c>
    </row>
    <row r="31" spans="1:6" x14ac:dyDescent="0.25">
      <c r="A31" s="25" t="s">
        <v>169</v>
      </c>
      <c r="B31" s="26" t="s">
        <v>170</v>
      </c>
      <c r="C31" s="27">
        <v>45917.771620370397</v>
      </c>
      <c r="D31" s="26" t="s">
        <v>171</v>
      </c>
      <c r="E31" s="43">
        <v>320</v>
      </c>
      <c r="F31" s="43">
        <v>16</v>
      </c>
    </row>
    <row r="32" spans="1:6" x14ac:dyDescent="0.25">
      <c r="A32" s="25" t="s">
        <v>172</v>
      </c>
      <c r="B32" s="26" t="s">
        <v>173</v>
      </c>
      <c r="C32" s="27">
        <v>45917.771620370397</v>
      </c>
      <c r="D32" s="26" t="s">
        <v>174</v>
      </c>
      <c r="E32" s="43">
        <v>20</v>
      </c>
      <c r="F32" s="43">
        <v>1</v>
      </c>
    </row>
    <row r="33" spans="1:6" x14ac:dyDescent="0.25">
      <c r="A33" s="25" t="s">
        <v>175</v>
      </c>
      <c r="B33" s="26" t="s">
        <v>176</v>
      </c>
      <c r="C33" s="27">
        <v>45898.765810185199</v>
      </c>
      <c r="D33" s="26" t="s">
        <v>177</v>
      </c>
      <c r="E33" s="43">
        <v>40</v>
      </c>
      <c r="F33" s="43">
        <v>1</v>
      </c>
    </row>
    <row r="34" spans="1:6" x14ac:dyDescent="0.25">
      <c r="A34" s="25" t="s">
        <v>178</v>
      </c>
      <c r="B34" s="26" t="s">
        <v>179</v>
      </c>
      <c r="C34" s="27">
        <v>45923.747291666703</v>
      </c>
      <c r="D34" s="26" t="s">
        <v>180</v>
      </c>
      <c r="E34" s="43">
        <v>40</v>
      </c>
      <c r="F34" s="43">
        <v>1</v>
      </c>
    </row>
    <row r="35" spans="1:6" x14ac:dyDescent="0.25">
      <c r="A35" s="25" t="s">
        <v>181</v>
      </c>
      <c r="B35" s="26" t="s">
        <v>182</v>
      </c>
      <c r="C35" s="27">
        <v>45498.678645833301</v>
      </c>
      <c r="D35" s="26" t="s">
        <v>183</v>
      </c>
      <c r="E35" s="43">
        <v>20</v>
      </c>
      <c r="F35" s="43">
        <v>1</v>
      </c>
    </row>
    <row r="36" spans="1:6" x14ac:dyDescent="0.25">
      <c r="A36" s="25" t="s">
        <v>184</v>
      </c>
      <c r="B36" s="26" t="s">
        <v>185</v>
      </c>
      <c r="C36" s="27">
        <v>45917.771620370397</v>
      </c>
      <c r="D36" s="26" t="s">
        <v>186</v>
      </c>
      <c r="E36" s="43">
        <v>320</v>
      </c>
      <c r="F36" s="43">
        <v>16</v>
      </c>
    </row>
    <row r="37" spans="1:6" x14ac:dyDescent="0.25">
      <c r="A37" s="25" t="s">
        <v>187</v>
      </c>
      <c r="B37" s="26" t="s">
        <v>188</v>
      </c>
      <c r="C37" s="27">
        <v>45917.771620370397</v>
      </c>
      <c r="D37" s="26" t="s">
        <v>189</v>
      </c>
      <c r="E37" s="43">
        <v>320</v>
      </c>
      <c r="F37" s="43">
        <v>16</v>
      </c>
    </row>
    <row r="38" spans="1:6" x14ac:dyDescent="0.25">
      <c r="A38" s="25" t="s">
        <v>190</v>
      </c>
      <c r="B38" s="26" t="s">
        <v>191</v>
      </c>
      <c r="C38" s="27">
        <v>45498.678263888898</v>
      </c>
      <c r="D38" s="26" t="s">
        <v>192</v>
      </c>
      <c r="E38" s="43">
        <v>20</v>
      </c>
      <c r="F38" s="43">
        <v>1</v>
      </c>
    </row>
    <row r="39" spans="1:6" x14ac:dyDescent="0.25">
      <c r="A39" s="25" t="s">
        <v>193</v>
      </c>
      <c r="B39" s="26" t="s">
        <v>194</v>
      </c>
      <c r="C39" s="27">
        <v>45917.771620370397</v>
      </c>
      <c r="D39" s="26" t="s">
        <v>195</v>
      </c>
      <c r="E39" s="43">
        <v>300</v>
      </c>
      <c r="F39" s="43">
        <v>15</v>
      </c>
    </row>
    <row r="40" spans="1:6" x14ac:dyDescent="0.25">
      <c r="A40" s="25" t="s">
        <v>196</v>
      </c>
      <c r="B40" s="26" t="s">
        <v>197</v>
      </c>
      <c r="C40" s="27">
        <v>45917.771620370397</v>
      </c>
      <c r="D40" s="26" t="s">
        <v>198</v>
      </c>
      <c r="E40" s="43">
        <v>1000</v>
      </c>
      <c r="F40" s="43">
        <v>50</v>
      </c>
    </row>
    <row r="41" spans="1:6" x14ac:dyDescent="0.25">
      <c r="A41" s="25" t="s">
        <v>199</v>
      </c>
      <c r="B41" s="26" t="s">
        <v>200</v>
      </c>
      <c r="C41" s="27">
        <v>45923.7473032407</v>
      </c>
      <c r="D41" s="26" t="s">
        <v>201</v>
      </c>
      <c r="E41" s="43">
        <v>20</v>
      </c>
      <c r="F41" s="43">
        <v>1</v>
      </c>
    </row>
    <row r="42" spans="1:6" x14ac:dyDescent="0.25">
      <c r="A42" s="25" t="s">
        <v>202</v>
      </c>
      <c r="B42" s="26" t="s">
        <v>203</v>
      </c>
      <c r="C42" s="27">
        <v>45917.771631944401</v>
      </c>
      <c r="D42" s="26" t="s">
        <v>204</v>
      </c>
      <c r="E42" s="43">
        <v>1140.75</v>
      </c>
      <c r="F42" s="43">
        <v>17.55</v>
      </c>
    </row>
    <row r="43" spans="1:6" x14ac:dyDescent="0.25">
      <c r="A43" s="25" t="s">
        <v>205</v>
      </c>
      <c r="B43" s="26" t="s">
        <v>206</v>
      </c>
      <c r="C43" s="27">
        <v>45917.771631944401</v>
      </c>
      <c r="D43" s="26" t="s">
        <v>207</v>
      </c>
      <c r="E43" s="43">
        <v>6500</v>
      </c>
      <c r="F43" s="43">
        <v>100</v>
      </c>
    </row>
    <row r="44" spans="1:6" x14ac:dyDescent="0.25">
      <c r="A44" s="25" t="s">
        <v>208</v>
      </c>
      <c r="B44" s="26" t="s">
        <v>209</v>
      </c>
      <c r="C44" s="27">
        <v>45898.766516203701</v>
      </c>
      <c r="D44" s="26" t="s">
        <v>210</v>
      </c>
      <c r="E44" s="43">
        <v>65</v>
      </c>
      <c r="F44" s="43">
        <v>1</v>
      </c>
    </row>
    <row r="45" spans="1:6" x14ac:dyDescent="0.25">
      <c r="A45" s="25" t="s">
        <v>211</v>
      </c>
      <c r="B45" s="26" t="s">
        <v>212</v>
      </c>
      <c r="C45" s="27">
        <v>45917.771643518499</v>
      </c>
      <c r="D45" s="26" t="s">
        <v>213</v>
      </c>
      <c r="E45" s="43">
        <v>380.25</v>
      </c>
      <c r="F45" s="43">
        <v>5.85</v>
      </c>
    </row>
    <row r="46" spans="1:6" x14ac:dyDescent="0.25">
      <c r="A46" s="25" t="s">
        <v>214</v>
      </c>
      <c r="B46" s="26" t="s">
        <v>215</v>
      </c>
      <c r="C46" s="27">
        <v>45917.771643518499</v>
      </c>
      <c r="D46" s="26" t="s">
        <v>216</v>
      </c>
      <c r="E46" s="43">
        <v>812.5</v>
      </c>
      <c r="F46" s="43">
        <v>12.5</v>
      </c>
    </row>
    <row r="47" spans="1:6" x14ac:dyDescent="0.25">
      <c r="A47" s="25" t="s">
        <v>217</v>
      </c>
      <c r="B47" s="26" t="s">
        <v>218</v>
      </c>
      <c r="C47" s="27">
        <v>45898.766759259299</v>
      </c>
      <c r="D47" s="26" t="s">
        <v>219</v>
      </c>
      <c r="E47" s="43">
        <v>65</v>
      </c>
      <c r="F47" s="43">
        <v>1</v>
      </c>
    </row>
    <row r="48" spans="1:6" x14ac:dyDescent="0.25">
      <c r="A48" s="25" t="s">
        <v>220</v>
      </c>
      <c r="B48" s="26" t="s">
        <v>221</v>
      </c>
      <c r="C48" s="27">
        <v>45911.5875578704</v>
      </c>
      <c r="D48" s="26" t="s">
        <v>222</v>
      </c>
      <c r="E48" s="43">
        <v>65</v>
      </c>
      <c r="F48" s="43">
        <v>1</v>
      </c>
    </row>
    <row r="49" spans="1:6" x14ac:dyDescent="0.25">
      <c r="A49" s="25" t="s">
        <v>223</v>
      </c>
      <c r="B49" s="26" t="s">
        <v>224</v>
      </c>
      <c r="C49" s="27">
        <v>45968.855925925898</v>
      </c>
      <c r="D49" s="26" t="s">
        <v>225</v>
      </c>
      <c r="E49" s="43">
        <v>6500</v>
      </c>
      <c r="F49" s="43">
        <v>100</v>
      </c>
    </row>
    <row r="50" spans="1:6" x14ac:dyDescent="0.25">
      <c r="A50" s="25" t="s">
        <v>226</v>
      </c>
      <c r="B50" s="26" t="s">
        <v>227</v>
      </c>
      <c r="C50" s="27">
        <v>45952.723587963003</v>
      </c>
      <c r="D50" s="26" t="s">
        <v>228</v>
      </c>
      <c r="E50" s="43">
        <v>812.5</v>
      </c>
      <c r="F50" s="43">
        <v>12.5</v>
      </c>
    </row>
    <row r="51" spans="1:6" x14ac:dyDescent="0.25">
      <c r="A51" s="25" t="s">
        <v>229</v>
      </c>
      <c r="B51" s="26" t="s">
        <v>230</v>
      </c>
      <c r="C51" s="27">
        <v>45567.830462963</v>
      </c>
      <c r="D51" s="26" t="s">
        <v>231</v>
      </c>
      <c r="E51" s="43">
        <v>1200</v>
      </c>
      <c r="F51" s="43">
        <v>80</v>
      </c>
    </row>
    <row r="52" spans="1:6" x14ac:dyDescent="0.25">
      <c r="A52" s="25" t="s">
        <v>232</v>
      </c>
      <c r="B52" s="26" t="s">
        <v>233</v>
      </c>
      <c r="C52" s="27">
        <v>45567.830625000002</v>
      </c>
      <c r="D52" s="26" t="s">
        <v>234</v>
      </c>
      <c r="E52" s="43">
        <v>15</v>
      </c>
      <c r="F52" s="43">
        <v>1</v>
      </c>
    </row>
    <row r="53" spans="1:6" x14ac:dyDescent="0.25">
      <c r="A53" s="25" t="s">
        <v>235</v>
      </c>
      <c r="B53" s="26" t="s">
        <v>236</v>
      </c>
      <c r="C53" s="27">
        <v>45567.830694444398</v>
      </c>
      <c r="D53" s="26" t="s">
        <v>237</v>
      </c>
      <c r="E53" s="43">
        <v>172</v>
      </c>
      <c r="F53" s="43">
        <v>11.5</v>
      </c>
    </row>
    <row r="54" spans="1:6" x14ac:dyDescent="0.25">
      <c r="A54" s="25" t="s">
        <v>238</v>
      </c>
      <c r="B54" s="26" t="s">
        <v>239</v>
      </c>
      <c r="C54" s="27">
        <v>45567.830775463</v>
      </c>
      <c r="D54" s="26" t="s">
        <v>240</v>
      </c>
      <c r="E54" s="43">
        <v>675</v>
      </c>
      <c r="F54" s="43">
        <v>45</v>
      </c>
    </row>
    <row r="55" spans="1:6" x14ac:dyDescent="0.25">
      <c r="A55" s="25" t="s">
        <v>241</v>
      </c>
      <c r="B55" s="26" t="s">
        <v>242</v>
      </c>
      <c r="C55" s="27">
        <v>45917.771643518499</v>
      </c>
      <c r="D55" s="26" t="s">
        <v>243</v>
      </c>
      <c r="E55" s="43">
        <v>315</v>
      </c>
      <c r="F55" s="43">
        <v>45</v>
      </c>
    </row>
    <row r="56" spans="1:6" x14ac:dyDescent="0.25">
      <c r="A56" s="25" t="s">
        <v>244</v>
      </c>
      <c r="B56" s="26" t="s">
        <v>245</v>
      </c>
      <c r="C56" s="27">
        <v>45917.771643518499</v>
      </c>
      <c r="D56" s="26" t="s">
        <v>246</v>
      </c>
      <c r="E56" s="43">
        <v>5</v>
      </c>
      <c r="F56" s="43">
        <v>1</v>
      </c>
    </row>
    <row r="57" spans="1:6" x14ac:dyDescent="0.25">
      <c r="A57" s="25" t="s">
        <v>247</v>
      </c>
      <c r="B57" s="26" t="s">
        <v>248</v>
      </c>
      <c r="C57" s="27">
        <v>45917.771643518499</v>
      </c>
      <c r="D57" s="26" t="s">
        <v>249</v>
      </c>
      <c r="E57" s="43">
        <v>225</v>
      </c>
      <c r="F57" s="43">
        <v>45</v>
      </c>
    </row>
    <row r="58" spans="1:6" x14ac:dyDescent="0.25">
      <c r="A58" s="25" t="s">
        <v>250</v>
      </c>
      <c r="B58" s="26" t="s">
        <v>251</v>
      </c>
      <c r="C58" s="27">
        <v>45896.850636574098</v>
      </c>
      <c r="D58" s="26" t="s">
        <v>252</v>
      </c>
      <c r="E58" s="43">
        <v>7</v>
      </c>
      <c r="F58" s="43">
        <v>1</v>
      </c>
    </row>
    <row r="59" spans="1:6" x14ac:dyDescent="0.25">
      <c r="A59" s="25" t="s">
        <v>253</v>
      </c>
      <c r="B59" s="26" t="s">
        <v>254</v>
      </c>
      <c r="C59" s="27">
        <v>45917.771643518499</v>
      </c>
      <c r="D59" s="26" t="s">
        <v>255</v>
      </c>
      <c r="E59" s="43">
        <v>315</v>
      </c>
      <c r="F59" s="43">
        <v>45</v>
      </c>
    </row>
    <row r="60" spans="1:6" x14ac:dyDescent="0.25">
      <c r="A60" s="25" t="s">
        <v>256</v>
      </c>
      <c r="B60" s="26" t="s">
        <v>257</v>
      </c>
      <c r="C60" s="27">
        <v>45898.767222222203</v>
      </c>
      <c r="D60" s="26" t="s">
        <v>258</v>
      </c>
      <c r="E60" s="43">
        <v>7</v>
      </c>
      <c r="F60" s="43">
        <v>1</v>
      </c>
    </row>
    <row r="61" spans="1:6" x14ac:dyDescent="0.25">
      <c r="A61" s="25" t="s">
        <v>259</v>
      </c>
      <c r="B61" s="26" t="s">
        <v>260</v>
      </c>
      <c r="C61" s="27">
        <v>45917.771643518499</v>
      </c>
      <c r="D61" s="26" t="s">
        <v>261</v>
      </c>
      <c r="E61" s="43">
        <v>20</v>
      </c>
      <c r="F61" s="43">
        <v>3.04</v>
      </c>
    </row>
    <row r="62" spans="1:6" x14ac:dyDescent="0.25">
      <c r="A62" s="25" t="s">
        <v>262</v>
      </c>
      <c r="B62" s="26" t="s">
        <v>263</v>
      </c>
      <c r="C62" s="27">
        <v>45910.687615740702</v>
      </c>
      <c r="D62" s="26" t="s">
        <v>264</v>
      </c>
      <c r="E62" s="43">
        <v>10</v>
      </c>
      <c r="F62" s="43">
        <v>1</v>
      </c>
    </row>
    <row r="63" spans="1:6" x14ac:dyDescent="0.25">
      <c r="A63" s="25" t="s">
        <v>265</v>
      </c>
      <c r="B63" s="26" t="s">
        <v>266</v>
      </c>
      <c r="C63" s="27">
        <v>45898.767430555599</v>
      </c>
      <c r="D63" s="26" t="s">
        <v>267</v>
      </c>
      <c r="E63" s="43">
        <v>1323</v>
      </c>
      <c r="F63" s="43">
        <v>1</v>
      </c>
    </row>
    <row r="64" spans="1:6" x14ac:dyDescent="0.25">
      <c r="A64" s="25" t="s">
        <v>268</v>
      </c>
      <c r="B64" s="26" t="s">
        <v>269</v>
      </c>
      <c r="C64" s="27">
        <v>45917.771655092598</v>
      </c>
      <c r="D64" s="26" t="s">
        <v>270</v>
      </c>
      <c r="E64" s="43">
        <v>320</v>
      </c>
      <c r="F64" s="43">
        <v>16</v>
      </c>
    </row>
    <row r="65" spans="1:6" x14ac:dyDescent="0.25">
      <c r="A65" s="25" t="s">
        <v>271</v>
      </c>
      <c r="B65" s="26" t="s">
        <v>272</v>
      </c>
      <c r="C65" s="27">
        <v>45917.771655092598</v>
      </c>
      <c r="D65" s="26" t="s">
        <v>273</v>
      </c>
      <c r="E65" s="43">
        <v>1000</v>
      </c>
      <c r="F65" s="43">
        <v>50</v>
      </c>
    </row>
    <row r="66" spans="1:6" x14ac:dyDescent="0.25">
      <c r="A66" s="25" t="s">
        <v>274</v>
      </c>
      <c r="B66" s="26" t="s">
        <v>275</v>
      </c>
      <c r="C66" s="27">
        <v>45917.771655092598</v>
      </c>
      <c r="D66" s="26" t="s">
        <v>276</v>
      </c>
      <c r="E66" s="43">
        <v>20</v>
      </c>
      <c r="F66" s="43">
        <v>1</v>
      </c>
    </row>
    <row r="67" spans="1:6" x14ac:dyDescent="0.25">
      <c r="A67" s="25" t="s">
        <v>277</v>
      </c>
      <c r="B67" s="26" t="s">
        <v>278</v>
      </c>
      <c r="C67" s="27">
        <v>45898.767638888901</v>
      </c>
      <c r="D67" s="26" t="s">
        <v>279</v>
      </c>
      <c r="E67" s="43">
        <v>40</v>
      </c>
      <c r="F67" s="43">
        <v>1</v>
      </c>
    </row>
    <row r="68" spans="1:6" x14ac:dyDescent="0.25">
      <c r="A68" s="25" t="s">
        <v>280</v>
      </c>
      <c r="B68" s="26" t="s">
        <v>281</v>
      </c>
      <c r="C68" s="27">
        <v>45898.7677430556</v>
      </c>
      <c r="D68" s="26" t="s">
        <v>282</v>
      </c>
      <c r="E68" s="43">
        <v>110</v>
      </c>
      <c r="F68" s="43">
        <v>1</v>
      </c>
    </row>
    <row r="69" spans="1:6" x14ac:dyDescent="0.25">
      <c r="A69" s="25" t="s">
        <v>283</v>
      </c>
      <c r="B69" s="26" t="s">
        <v>284</v>
      </c>
      <c r="C69" s="27">
        <v>45917.771655092598</v>
      </c>
      <c r="D69" s="26" t="s">
        <v>285</v>
      </c>
      <c r="E69" s="43">
        <v>475.93</v>
      </c>
      <c r="F69" s="43">
        <v>4.33</v>
      </c>
    </row>
    <row r="70" spans="1:6" x14ac:dyDescent="0.25">
      <c r="A70" s="25" t="s">
        <v>286</v>
      </c>
      <c r="B70" s="26" t="s">
        <v>287</v>
      </c>
      <c r="C70" s="27">
        <v>45898.767835648097</v>
      </c>
      <c r="D70" s="26" t="s">
        <v>288</v>
      </c>
      <c r="E70" s="43">
        <v>110</v>
      </c>
      <c r="F70" s="43">
        <v>1</v>
      </c>
    </row>
    <row r="71" spans="1:6" x14ac:dyDescent="0.25">
      <c r="A71" s="25" t="s">
        <v>289</v>
      </c>
      <c r="B71" s="26" t="s">
        <v>290</v>
      </c>
      <c r="C71" s="27">
        <v>45917.771655092598</v>
      </c>
      <c r="D71" s="26" t="s">
        <v>291</v>
      </c>
      <c r="E71" s="43">
        <v>160</v>
      </c>
      <c r="F71" s="43">
        <v>16</v>
      </c>
    </row>
    <row r="72" spans="1:6" x14ac:dyDescent="0.25">
      <c r="A72" s="25" t="s">
        <v>292</v>
      </c>
      <c r="B72" s="26" t="s">
        <v>293</v>
      </c>
      <c r="C72" s="27">
        <v>45917.771655092598</v>
      </c>
      <c r="D72" s="26" t="s">
        <v>294</v>
      </c>
      <c r="E72" s="43">
        <v>500</v>
      </c>
      <c r="F72" s="43">
        <v>50</v>
      </c>
    </row>
    <row r="73" spans="1:6" x14ac:dyDescent="0.25">
      <c r="A73" s="25" t="s">
        <v>295</v>
      </c>
      <c r="B73" s="26" t="s">
        <v>296</v>
      </c>
      <c r="C73" s="27">
        <v>45898.767986111103</v>
      </c>
      <c r="D73" s="26" t="s">
        <v>297</v>
      </c>
      <c r="E73" s="43">
        <v>10</v>
      </c>
      <c r="F73" s="43">
        <v>1</v>
      </c>
    </row>
    <row r="74" spans="1:6" x14ac:dyDescent="0.25">
      <c r="A74" s="25" t="s">
        <v>298</v>
      </c>
      <c r="B74" s="26" t="s">
        <v>299</v>
      </c>
      <c r="C74" s="27">
        <v>45917.771655092598</v>
      </c>
      <c r="D74" s="26" t="s">
        <v>300</v>
      </c>
      <c r="E74" s="43">
        <v>320</v>
      </c>
      <c r="F74" s="43">
        <v>16</v>
      </c>
    </row>
    <row r="75" spans="1:6" x14ac:dyDescent="0.25">
      <c r="A75" s="25" t="s">
        <v>301</v>
      </c>
      <c r="B75" s="26" t="s">
        <v>302</v>
      </c>
      <c r="C75" s="27">
        <v>45898.768344907403</v>
      </c>
      <c r="D75" s="26" t="s">
        <v>303</v>
      </c>
      <c r="E75" s="43">
        <v>20</v>
      </c>
      <c r="F75" s="43">
        <v>1</v>
      </c>
    </row>
    <row r="76" spans="1:6" x14ac:dyDescent="0.25">
      <c r="A76" s="25" t="s">
        <v>304</v>
      </c>
      <c r="B76" s="26" t="s">
        <v>305</v>
      </c>
      <c r="C76" s="27">
        <v>45498.677858796298</v>
      </c>
      <c r="D76" s="26" t="s">
        <v>306</v>
      </c>
      <c r="E76" s="43">
        <v>40</v>
      </c>
      <c r="F76" s="43">
        <v>1</v>
      </c>
    </row>
    <row r="77" spans="1:6" x14ac:dyDescent="0.25">
      <c r="A77" s="25" t="s">
        <v>307</v>
      </c>
      <c r="B77" s="26" t="s">
        <v>308</v>
      </c>
      <c r="C77" s="27">
        <v>45898.768530092602</v>
      </c>
      <c r="D77" s="26" t="s">
        <v>309</v>
      </c>
      <c r="E77" s="43">
        <v>50</v>
      </c>
      <c r="F77" s="43">
        <v>1</v>
      </c>
    </row>
    <row r="78" spans="1:6" x14ac:dyDescent="0.25">
      <c r="A78" s="25" t="s">
        <v>310</v>
      </c>
      <c r="B78" s="26" t="s">
        <v>311</v>
      </c>
      <c r="C78" s="27">
        <v>45917.771655092598</v>
      </c>
      <c r="D78" s="26" t="s">
        <v>312</v>
      </c>
      <c r="E78" s="43">
        <v>320</v>
      </c>
      <c r="F78" s="43">
        <v>16</v>
      </c>
    </row>
    <row r="79" spans="1:6" x14ac:dyDescent="0.25">
      <c r="A79" s="25" t="s">
        <v>313</v>
      </c>
      <c r="B79" s="26" t="s">
        <v>314</v>
      </c>
      <c r="C79" s="27">
        <v>45896.847974536999</v>
      </c>
      <c r="D79" s="26" t="s">
        <v>315</v>
      </c>
      <c r="E79" s="43">
        <v>20</v>
      </c>
      <c r="F79" s="43">
        <v>1</v>
      </c>
    </row>
    <row r="80" spans="1:6" x14ac:dyDescent="0.25">
      <c r="A80" s="25" t="s">
        <v>316</v>
      </c>
      <c r="B80" s="26" t="s">
        <v>317</v>
      </c>
      <c r="C80" s="27">
        <v>45898.768750000003</v>
      </c>
      <c r="D80" s="26" t="s">
        <v>318</v>
      </c>
      <c r="E80" s="43">
        <v>20</v>
      </c>
      <c r="F80" s="43">
        <v>1</v>
      </c>
    </row>
    <row r="81" spans="1:6" x14ac:dyDescent="0.25">
      <c r="A81" s="25" t="s">
        <v>319</v>
      </c>
      <c r="B81" s="26" t="s">
        <v>320</v>
      </c>
      <c r="C81" s="27">
        <v>45898.768854166701</v>
      </c>
      <c r="D81" s="26" t="s">
        <v>321</v>
      </c>
      <c r="E81" s="43">
        <v>20</v>
      </c>
      <c r="F81" s="43">
        <v>1</v>
      </c>
    </row>
    <row r="82" spans="1:6" x14ac:dyDescent="0.25">
      <c r="A82" s="25" t="s">
        <v>322</v>
      </c>
      <c r="B82" s="26" t="s">
        <v>323</v>
      </c>
      <c r="C82" s="27">
        <v>45498.6789236111</v>
      </c>
      <c r="D82" s="26" t="s">
        <v>324</v>
      </c>
      <c r="E82" s="43">
        <v>20</v>
      </c>
      <c r="F82" s="43">
        <v>1</v>
      </c>
    </row>
    <row r="83" spans="1:6" x14ac:dyDescent="0.25">
      <c r="A83" s="25" t="s">
        <v>325</v>
      </c>
      <c r="B83" s="26" t="s">
        <v>326</v>
      </c>
      <c r="C83" s="27">
        <v>45917.771655092598</v>
      </c>
      <c r="D83" s="26" t="s">
        <v>327</v>
      </c>
      <c r="E83" s="43">
        <v>900</v>
      </c>
      <c r="F83" s="43">
        <v>45</v>
      </c>
    </row>
    <row r="84" spans="1:6" x14ac:dyDescent="0.25">
      <c r="A84" s="25" t="s">
        <v>328</v>
      </c>
      <c r="B84" s="26" t="s">
        <v>329</v>
      </c>
      <c r="C84" s="27">
        <v>45917.771655092598</v>
      </c>
      <c r="D84" s="26" t="s">
        <v>330</v>
      </c>
      <c r="E84" s="43">
        <v>245</v>
      </c>
      <c r="F84" s="43">
        <v>12.24</v>
      </c>
    </row>
    <row r="85" spans="1:6" x14ac:dyDescent="0.25">
      <c r="A85" s="25" t="s">
        <v>331</v>
      </c>
      <c r="B85" s="26" t="s">
        <v>332</v>
      </c>
      <c r="C85" s="27">
        <v>45917.771666666697</v>
      </c>
      <c r="D85" s="26" t="s">
        <v>333</v>
      </c>
      <c r="E85" s="43">
        <v>15</v>
      </c>
      <c r="F85" s="43">
        <v>1</v>
      </c>
    </row>
    <row r="86" spans="1:6" x14ac:dyDescent="0.25">
      <c r="A86" s="25" t="s">
        <v>334</v>
      </c>
      <c r="B86" s="26" t="s">
        <v>335</v>
      </c>
      <c r="C86" s="27">
        <v>45917.771666666697</v>
      </c>
      <c r="D86" s="26" t="s">
        <v>336</v>
      </c>
      <c r="E86" s="43">
        <v>675</v>
      </c>
      <c r="F86" s="43">
        <v>45</v>
      </c>
    </row>
  </sheetData>
  <sheetProtection algorithmName="SHA-512" hashValue="z16gTNizHKfIv53En9JdciG4Vg6r/+UDQ7MIEthEFLmNWQIsB3R6q6e760EiB4hDG63gmqb+Nhw+4mzYJeCSwg==" saltValue="vO99w7sWoa7VYTj7VI1fUQ==" spinCount="100000" sheet="1" objects="1" scenarios="1" selectLockedCells="1" selectUnlockedCells="1"/>
  <dataValidations count="5"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D2:D1048576" xr:uid="{AC842080-D84A-4F1C-AB76-1E5B29911564}">
      <formula1>100</formula1>
    </dataValidation>
    <dataValidation type="decimal" allowBlank="1" showInputMessage="1" showErrorMessage="1" errorTitle="Value beyond range" error="Jug/Bag Equivalent must be a number from -100000000000 through 100000000000." promptTitle="Decimal number" prompt="Minimum Value: -100000000000._x000d__x000a_Maximum Value: 100000000000._x000d__x000a_  " sqref="F87:F1048576" xr:uid="{0C176C9D-F60E-450A-817F-E46BD1CC2BDC}">
      <formula1>-100000000000</formula1>
      <formula2>100000000000</formula2>
    </dataValidation>
    <dataValidation type="decimal" allowBlank="1" showInputMessage="1" showErrorMessage="1" errorTitle="Value beyond range" error="Acres per Package must be a number from -100000000000 through 100000000000." promptTitle="Decimal number" prompt="Minimum Value: -100000000000._x000d__x000a_Maximum Value: 100000000000._x000d__x000a_  " sqref="E87:E1048576" xr:uid="{ECDC8176-1537-4CD3-A770-2C7E45B9594A}">
      <formula1>-100000000000</formula1>
      <formula2>100000000000</formula2>
    </dataValidation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2E0D41E0-068D-4E20-B366-387CA328E2D9}">
      <formula1>1</formula1>
    </dataValidation>
    <dataValidation allowBlank="1" sqref="E2:F86" xr:uid="{29D717C4-2BC6-4C97-B7AE-E5198DFE4A94}"/>
  </dataValidations>
  <pageMargins left="0.7" right="0.7" top="0.75" bottom="0.75" header="0.3" footer="0.3"/>
  <pageSetup orientation="portrait" r:id="rId1"/>
  <headerFooter>
    <oddFooter>&amp;R_x000D_&amp;1#&amp;"Calibri"&amp;22&amp;KFF8939 RESTRICTED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7bc43322-b630-4bac-8b27-31def233d1d0" ContentTypeId="0x0101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a4d292e-883c-434b-96e3-060cfff16c86" xsi:nil="true"/>
    <_dlc_ExpireDateSaved xmlns="http://schemas.microsoft.com/sharepoint/v3" xsi:nil="true"/>
    <_dlc_ExpireDate xmlns="http://schemas.microsoft.com/sharepoint/v3" xsi:nil="true"/>
    <_dlc_Exempt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1CC6C8F3406A4DA077325E0505C8FC" ma:contentTypeVersion="7" ma:contentTypeDescription="Create a new document." ma:contentTypeScope="" ma:versionID="33d241bb1813c06667a43f920d9c0c81">
  <xsd:schema xmlns:xsd="http://www.w3.org/2001/XMLSchema" xmlns:xs="http://www.w3.org/2001/XMLSchema" xmlns:p="http://schemas.microsoft.com/office/2006/metadata/properties" xmlns:ns1="http://schemas.microsoft.com/sharepoint/v3" xmlns:ns2="1a4d292e-883c-434b-96e3-060cfff16c86" xmlns:ns3="35477dba-62e6-44cd-938b-969e4a3eb208" targetNamespace="http://schemas.microsoft.com/office/2006/metadata/properties" ma:root="true" ma:fieldsID="1a57486147590f22bb2751caa567255b" ns1:_="" ns2:_="" ns3:_="">
    <xsd:import namespace="http://schemas.microsoft.com/sharepoint/v3"/>
    <xsd:import namespace="1a4d292e-883c-434b-96e3-060cfff16c86"/>
    <xsd:import namespace="35477dba-62e6-44cd-938b-969e4a3eb208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1:_dlc_Exempt" minOccurs="0"/>
                <xsd:element ref="ns1:_dlc_ExpireDateSaved" minOccurs="0"/>
                <xsd:element ref="ns1:_dlc_ExpireDate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10" nillable="true" ma:displayName="Exempt from Policy" ma:hidden="true" ma:internalName="_dlc_Exempt" ma:readOnly="false">
      <xsd:simpleType>
        <xsd:restriction base="dms:Unknown"/>
      </xsd:simpleType>
    </xsd:element>
    <xsd:element name="_dlc_ExpireDateSaved" ma:index="11" nillable="true" ma:displayName="Original Expiration Date" ma:hidden="true" ma:internalName="_dlc_ExpireDateSaved" ma:readOnly="false">
      <xsd:simpleType>
        <xsd:restriction base="dms:DateTime"/>
      </xsd:simpleType>
    </xsd:element>
    <xsd:element name="_dlc_ExpireDate" ma:index="12" nillable="true" ma:displayName="Expiration Date" ma:hidden="true" ma:internalName="_dlc_ExpireDate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4d292e-883c-434b-96e3-060cfff16c86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159c8aa-7477-4223-aa91-d99134abeb84}" ma:internalName="TaxCatchAll" ma:showField="CatchAllData" ma:web="41568763-1ab9-45c8-b7ab-be61e04602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159c8aa-7477-4223-aa91-d99134abeb84}" ma:internalName="TaxCatchAllLabel" ma:readOnly="true" ma:showField="CatchAllDataLabel" ma:web="41568763-1ab9-45c8-b7ab-be61e04602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477dba-62e6-44cd-938b-969e4a3eb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372B28-14E1-48E0-A89E-E224A7BA89F7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7F32209D-76A0-45CC-A6AD-D0DB36EA99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323CDF-C33E-4B60-90CC-87FC9DE21142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purl.org/dc/terms/"/>
    <ds:schemaRef ds:uri="1a4d292e-883c-434b-96e3-060cfff16c86"/>
    <ds:schemaRef ds:uri="http://schemas.openxmlformats.org/package/2006/metadata/core-properties"/>
    <ds:schemaRef ds:uri="35477dba-62e6-44cd-938b-969e4a3eb208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672F3398-8D82-4420-AD0A-D051EBB9AE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a4d292e-883c-434b-96e3-060cfff16c86"/>
    <ds:schemaRef ds:uri="35477dba-62e6-44cd-938b-969e4a3eb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 BV West Calc ESTIMATE</vt:lpstr>
      <vt:lpstr>Conversion Chart</vt:lpstr>
    </vt:vector>
  </TitlesOfParts>
  <Company>Bayer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Wei;tiffany.gogowich@bayer.com</dc:creator>
  <cp:lastModifiedBy>Tiffany Gogowich</cp:lastModifiedBy>
  <cp:lastPrinted>2026-01-16T20:20:12Z</cp:lastPrinted>
  <dcterms:created xsi:type="dcterms:W3CDTF">2025-10-08T16:37:50Z</dcterms:created>
  <dcterms:modified xsi:type="dcterms:W3CDTF">2026-01-19T23:17:45Z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c76c141-ac86-40e5-abf2-c6f60e474cee_Enabled">
    <vt:lpwstr>true</vt:lpwstr>
  </property>
  <property fmtid="{D5CDD505-2E9C-101B-9397-08002B2CF9AE}" pid="3" name="MSIP_Label_2c76c141-ac86-40e5-abf2-c6f60e474cee_SetDate">
    <vt:lpwstr>2025-10-08T16:37:51Z</vt:lpwstr>
  </property>
  <property fmtid="{D5CDD505-2E9C-101B-9397-08002B2CF9AE}" pid="4" name="MSIP_Label_2c76c141-ac86-40e5-abf2-c6f60e474cee_Method">
    <vt:lpwstr>Standard</vt:lpwstr>
  </property>
  <property fmtid="{D5CDD505-2E9C-101B-9397-08002B2CF9AE}" pid="5" name="MSIP_Label_2c76c141-ac86-40e5-abf2-c6f60e474cee_Name">
    <vt:lpwstr>2c76c141-ac86-40e5-abf2-c6f60e474cee</vt:lpwstr>
  </property>
  <property fmtid="{D5CDD505-2E9C-101B-9397-08002B2CF9AE}" pid="6" name="MSIP_Label_2c76c141-ac86-40e5-abf2-c6f60e474cee_SiteId">
    <vt:lpwstr>fcb2b37b-5da0-466b-9b83-0014b67a7c78</vt:lpwstr>
  </property>
  <property fmtid="{D5CDD505-2E9C-101B-9397-08002B2CF9AE}" pid="7" name="MSIP_Label_2c76c141-ac86-40e5-abf2-c6f60e474cee_ActionId">
    <vt:lpwstr>222b280d-1928-43b9-ad46-2c7083421aad</vt:lpwstr>
  </property>
  <property fmtid="{D5CDD505-2E9C-101B-9397-08002B2CF9AE}" pid="8" name="MSIP_Label_2c76c141-ac86-40e5-abf2-c6f60e474cee_ContentBits">
    <vt:lpwstr>2</vt:lpwstr>
  </property>
  <property fmtid="{D5CDD505-2E9C-101B-9397-08002B2CF9AE}" pid="9" name="ContentTypeId">
    <vt:lpwstr>0x010100361CC6C8F3406A4DA077325E0505C8FC</vt:lpwstr>
  </property>
</Properties>
</file>